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2.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palangos-my.sharepoint.com/personal/vkaklys_palanga_lt/Documents/Desktop/"/>
    </mc:Choice>
  </mc:AlternateContent>
  <xr:revisionPtr revIDLastSave="0" documentId="8_{890E3C95-2D06-411D-88F0-44925AB8E6F0}" xr6:coauthVersionLast="47" xr6:coauthVersionMax="47" xr10:uidLastSave="{00000000-0000-0000-0000-000000000000}"/>
  <bookViews>
    <workbookView xWindow="-120" yWindow="-120" windowWidth="29040" windowHeight="15720" xr2:uid="{00000000-000D-0000-FFFF-FFFF00000000}"/>
  </bookViews>
  <sheets>
    <sheet name="Susisiekimo dalis" sheetId="34" r:id="rId1"/>
    <sheet name="ESO dalis (tiekimas)" sheetId="40" r:id="rId2"/>
    <sheet name="ESO dalis iškėlimas" sheetId="41" r:id="rId3"/>
    <sheet name="Lietaus nuotekos" sheetId="18" r:id="rId4"/>
    <sheet name="Apšvietimas" sheetId="33" r:id="rId5"/>
    <sheet name="Elektroniniai ryšiai" sheetId="35" r:id="rId6"/>
    <sheet name="Vandentiekis" sheetId="38" r:id="rId7"/>
  </sheets>
  <definedNames>
    <definedName name="_xlnm.Print_Area" localSheetId="0">'Susisiekimo dalis'!$A$1:$G$160</definedName>
    <definedName name="_xlnm.Print_Area" localSheetId="6">Vandentiekis!$A$1:$F$40</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35" l="1"/>
  <c r="H9" i="35"/>
  <c r="H10" i="35"/>
  <c r="H11" i="35"/>
  <c r="H12" i="35"/>
  <c r="H13" i="35"/>
  <c r="H14" i="35"/>
  <c r="H15" i="35"/>
  <c r="H16" i="35"/>
  <c r="H17" i="35"/>
  <c r="H18" i="35"/>
  <c r="H19" i="35"/>
  <c r="H20" i="35"/>
  <c r="H21" i="35"/>
  <c r="H22" i="35"/>
  <c r="H23" i="35"/>
  <c r="H24" i="35"/>
  <c r="H25" i="35"/>
  <c r="H26" i="35"/>
  <c r="H27" i="35"/>
  <c r="H28" i="35"/>
  <c r="H29" i="35"/>
  <c r="H30" i="35"/>
  <c r="H31" i="35"/>
  <c r="H32" i="35"/>
  <c r="H33" i="35"/>
  <c r="H34" i="35"/>
  <c r="H35" i="35"/>
  <c r="H36" i="35"/>
  <c r="H37" i="35"/>
  <c r="H38" i="35"/>
  <c r="H39" i="35"/>
  <c r="H40" i="35"/>
  <c r="H41" i="35"/>
  <c r="H42" i="35"/>
  <c r="H43" i="35"/>
  <c r="H44" i="35"/>
  <c r="H45" i="35"/>
  <c r="H46" i="35"/>
  <c r="H47" i="35"/>
  <c r="H48" i="35"/>
  <c r="H49" i="35"/>
  <c r="H50" i="35"/>
  <c r="H51" i="35"/>
  <c r="H52" i="35"/>
  <c r="H53" i="35"/>
  <c r="H54" i="35"/>
  <c r="H55" i="35"/>
  <c r="H56" i="35"/>
  <c r="H57" i="35"/>
  <c r="H58" i="35"/>
  <c r="H59" i="35"/>
  <c r="H60" i="35"/>
  <c r="H61" i="35"/>
  <c r="H62" i="35"/>
  <c r="H63" i="35"/>
  <c r="H64" i="35"/>
  <c r="H65" i="35"/>
  <c r="H66" i="35"/>
  <c r="H67" i="35"/>
  <c r="H7" i="35"/>
  <c r="F5" i="18"/>
  <c r="F6"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H8" i="33"/>
  <c r="H9" i="33"/>
  <c r="H10" i="33"/>
  <c r="H11" i="33"/>
  <c r="H12" i="33"/>
  <c r="H13" i="33"/>
  <c r="H14" i="33"/>
  <c r="H15" i="33"/>
  <c r="H16" i="33"/>
  <c r="H17" i="33"/>
  <c r="H18" i="33"/>
  <c r="H19" i="33"/>
  <c r="H20" i="33"/>
  <c r="H21" i="33"/>
  <c r="H22" i="33"/>
  <c r="H23" i="33"/>
  <c r="H24" i="33"/>
  <c r="H25" i="33"/>
  <c r="H26" i="33"/>
  <c r="H27" i="33"/>
  <c r="H28" i="33"/>
  <c r="H29" i="33"/>
  <c r="H30" i="33"/>
  <c r="H31" i="33"/>
  <c r="H32" i="33"/>
  <c r="H33" i="33"/>
  <c r="H34" i="33"/>
  <c r="H35" i="33"/>
  <c r="H36" i="33"/>
  <c r="H37" i="33"/>
  <c r="H38" i="33"/>
  <c r="H39" i="33"/>
  <c r="H40" i="33"/>
  <c r="H41" i="33"/>
  <c r="H42" i="33"/>
  <c r="H43" i="33"/>
  <c r="H44" i="33"/>
  <c r="H45" i="33"/>
  <c r="H46" i="33"/>
  <c r="H47" i="33"/>
  <c r="H48" i="33"/>
  <c r="H49" i="33"/>
  <c r="H50" i="33"/>
  <c r="H51" i="33"/>
  <c r="H52" i="33"/>
  <c r="H53" i="33"/>
  <c r="H54" i="33"/>
  <c r="H55" i="33"/>
  <c r="H56" i="33"/>
  <c r="H57" i="33"/>
  <c r="H58" i="33"/>
  <c r="H59" i="33"/>
  <c r="H60" i="33"/>
  <c r="H61" i="33"/>
  <c r="H62" i="33"/>
  <c r="H63" i="33"/>
  <c r="H64" i="33"/>
  <c r="H65" i="33"/>
  <c r="H66" i="33"/>
  <c r="H67" i="33"/>
  <c r="H7" i="33"/>
  <c r="F5" i="38"/>
  <c r="F6" i="38"/>
  <c r="F8" i="38"/>
  <c r="F9" i="38"/>
  <c r="F10" i="38"/>
  <c r="F11" i="38"/>
  <c r="F12" i="38"/>
  <c r="F13" i="38"/>
  <c r="F14" i="38"/>
  <c r="F15" i="38"/>
  <c r="F16" i="38"/>
  <c r="F17" i="38"/>
  <c r="F18" i="38"/>
  <c r="F19" i="38"/>
  <c r="F20" i="38"/>
  <c r="F21" i="38"/>
  <c r="F22" i="38"/>
  <c r="F23" i="38"/>
  <c r="F24" i="38"/>
  <c r="F25" i="38"/>
  <c r="F26" i="38"/>
  <c r="F27" i="38"/>
  <c r="F28" i="38"/>
  <c r="F29" i="38"/>
  <c r="F30" i="38"/>
  <c r="F31" i="38"/>
  <c r="F32" i="38"/>
  <c r="F33" i="38"/>
  <c r="F34" i="38"/>
  <c r="F35" i="38"/>
  <c r="F36" i="38"/>
  <c r="F37" i="38"/>
  <c r="F49" i="18"/>
  <c r="F50" i="18" l="1"/>
  <c r="F38" i="38"/>
  <c r="F39" i="38" s="1"/>
  <c r="F40" i="38" s="1"/>
  <c r="H68" i="35"/>
  <c r="H69" i="35" s="1"/>
  <c r="H70" i="35" s="1"/>
  <c r="H68" i="33"/>
  <c r="H69" i="33" s="1"/>
  <c r="H70" i="33" s="1"/>
  <c r="F51" i="18" l="1"/>
  <c r="F52" i="18" l="1"/>
  <c r="G155" i="34"/>
  <c r="G156" i="34"/>
  <c r="G157" i="34"/>
  <c r="G7" i="34"/>
  <c r="G8" i="34"/>
  <c r="G9" i="34"/>
  <c r="G10" i="34"/>
  <c r="G11" i="34"/>
  <c r="G12" i="34"/>
  <c r="G13" i="34"/>
  <c r="G14" i="34"/>
  <c r="G15" i="34"/>
  <c r="G16" i="34"/>
  <c r="G17" i="34"/>
  <c r="G18" i="34"/>
  <c r="G19" i="34"/>
  <c r="G20" i="34"/>
  <c r="G21" i="34"/>
  <c r="G22" i="34"/>
  <c r="G23" i="34"/>
  <c r="G24" i="34"/>
  <c r="G25" i="34"/>
  <c r="G26" i="34"/>
  <c r="G27" i="34"/>
  <c r="G28" i="34"/>
  <c r="G29" i="34"/>
  <c r="G30" i="34"/>
  <c r="G32" i="34"/>
  <c r="G33" i="34"/>
  <c r="G34" i="34"/>
  <c r="G35" i="34"/>
  <c r="G36" i="34"/>
  <c r="G37" i="34"/>
  <c r="G38" i="34"/>
  <c r="G39" i="34"/>
  <c r="G40" i="34"/>
  <c r="G41" i="34"/>
  <c r="G43" i="34"/>
  <c r="G44" i="34"/>
  <c r="G45" i="34"/>
  <c r="G46" i="34"/>
  <c r="G47" i="34"/>
  <c r="G48" i="34"/>
  <c r="G49" i="34"/>
  <c r="G50" i="34"/>
  <c r="G51" i="34"/>
  <c r="G52" i="34"/>
  <c r="G53" i="34"/>
  <c r="G54" i="34"/>
  <c r="G55" i="34"/>
  <c r="G56" i="34"/>
  <c r="G57" i="34"/>
  <c r="G58" i="34"/>
  <c r="G59" i="34"/>
  <c r="G60" i="34"/>
  <c r="G61" i="34"/>
  <c r="G62" i="34"/>
  <c r="G63" i="34"/>
  <c r="G64" i="34"/>
  <c r="G65" i="34"/>
  <c r="G67" i="34"/>
  <c r="G69" i="34"/>
  <c r="G70" i="34"/>
  <c r="G71" i="34"/>
  <c r="G72" i="34"/>
  <c r="G73" i="34"/>
  <c r="G74" i="34"/>
  <c r="G75" i="34"/>
  <c r="G76" i="34"/>
  <c r="G77" i="34"/>
  <c r="G78" i="34"/>
  <c r="G79" i="34"/>
  <c r="G80" i="34"/>
  <c r="G82" i="34"/>
  <c r="G83" i="34"/>
  <c r="G84" i="34"/>
  <c r="G85" i="34"/>
  <c r="G88" i="34"/>
  <c r="G89" i="34"/>
  <c r="G90" i="34"/>
  <c r="G91" i="34"/>
  <c r="G92" i="34"/>
  <c r="G93" i="34"/>
  <c r="G94" i="34"/>
  <c r="G95" i="34"/>
  <c r="G96" i="34"/>
  <c r="G98" i="34"/>
  <c r="G99" i="34"/>
  <c r="G100" i="34"/>
  <c r="G101" i="34"/>
  <c r="G102" i="34"/>
  <c r="G103" i="34"/>
  <c r="G104" i="34"/>
  <c r="G106" i="34"/>
  <c r="G107" i="34"/>
  <c r="G108" i="34"/>
  <c r="G109" i="34"/>
  <c r="G110" i="34"/>
  <c r="G111" i="34"/>
  <c r="G113" i="34"/>
  <c r="G115" i="34"/>
  <c r="G116" i="34"/>
  <c r="G117" i="34"/>
  <c r="G118" i="34"/>
  <c r="G119" i="34"/>
  <c r="G120" i="34"/>
  <c r="G121" i="34"/>
  <c r="G124" i="34"/>
  <c r="G126" i="34"/>
  <c r="G127" i="34"/>
  <c r="G128" i="34"/>
  <c r="G129" i="34"/>
  <c r="G130" i="34"/>
  <c r="G131" i="34"/>
  <c r="G132" i="34"/>
  <c r="G133" i="34"/>
  <c r="G134" i="34"/>
  <c r="G135" i="34"/>
  <c r="G136" i="34"/>
  <c r="G137" i="34"/>
  <c r="G138" i="34"/>
  <c r="G139" i="34"/>
  <c r="G140" i="34"/>
  <c r="G141" i="34"/>
  <c r="G144" i="34"/>
  <c r="G145" i="34"/>
  <c r="G146" i="34"/>
  <c r="G147" i="34"/>
  <c r="G148" i="34"/>
  <c r="G149" i="34"/>
  <c r="G150" i="34"/>
  <c r="G151" i="34"/>
  <c r="G152" i="34"/>
  <c r="G153" i="34"/>
  <c r="G154" i="34"/>
  <c r="G6" i="34"/>
  <c r="E68" i="34"/>
  <c r="G68" i="34" s="1"/>
  <c r="E114" i="34"/>
  <c r="G114" i="34" s="1"/>
  <c r="E105" i="34"/>
  <c r="G105" i="34" s="1"/>
  <c r="E97" i="34"/>
  <c r="G97" i="34" s="1"/>
  <c r="E81" i="34"/>
  <c r="G81" i="34" s="1"/>
  <c r="E86" i="34"/>
  <c r="E87" i="34" s="1"/>
  <c r="G87" i="34" s="1"/>
  <c r="E143" i="34"/>
  <c r="G143" i="34" s="1"/>
  <c r="E123" i="34"/>
  <c r="G123" i="34" s="1"/>
  <c r="E125" i="34"/>
  <c r="G125" i="34" s="1"/>
  <c r="G86" i="34" l="1"/>
  <c r="G158" i="34"/>
  <c r="G159" i="34" l="1"/>
  <c r="G160" i="34" l="1"/>
</calcChain>
</file>

<file path=xl/sharedStrings.xml><?xml version="1.0" encoding="utf-8"?>
<sst xmlns="http://schemas.openxmlformats.org/spreadsheetml/2006/main" count="1567" uniqueCount="702">
  <si>
    <t>Eil. Nr.</t>
  </si>
  <si>
    <t>Mato vnt.</t>
  </si>
  <si>
    <t>Kiekis</t>
  </si>
  <si>
    <t>Gatvės trasos nužymėjimas</t>
  </si>
  <si>
    <t>km</t>
  </si>
  <si>
    <t>vnt.</t>
  </si>
  <si>
    <t>m</t>
  </si>
  <si>
    <t>t</t>
  </si>
  <si>
    <t>1.1</t>
  </si>
  <si>
    <t>Eilės Nr.</t>
  </si>
  <si>
    <t>Pastabos</t>
  </si>
  <si>
    <t>Darbo pavadinimas, aprašymas</t>
  </si>
  <si>
    <t>Žemės sankasos viršaus planiravimas mechanizuotai</t>
  </si>
  <si>
    <t>m²</t>
  </si>
  <si>
    <t>Žemės sankasos viršaus planiravimas rankiniu būdu</t>
  </si>
  <si>
    <t>m³</t>
  </si>
  <si>
    <t>Skaldos pagrindas iš nesurištų mineralinių medžiagų mišinio 0/45, h=0,20 m</t>
  </si>
  <si>
    <r>
      <t>m²</t>
    </r>
    <r>
      <rPr>
        <sz val="9.35"/>
        <rFont val="Arial"/>
        <family val="2"/>
        <charset val="186"/>
      </rPr>
      <t/>
    </r>
  </si>
  <si>
    <t>Vejos bordiūrų 1000x80x200 įrengimas ant betono (C12/15) pagrindo</t>
  </si>
  <si>
    <t>Kelio ženklų vienstiebių metalinių 76,1 mm skersmens (sienelės storis 2,9 mm, h=4,00 m) atramų pastatymas</t>
  </si>
  <si>
    <t>Horizontalus kelio ženklinimas dažais, Nr. 1.1 (polimerinėmis medžiagomis su stiklo rutuliukais)</t>
  </si>
  <si>
    <t>Horizontalus kelio ženklinimas dažais, Nr. 1.13.1 (polimerinėmis medžiagomis su stiklo rutuliukais)</t>
  </si>
  <si>
    <t>Suoliukų įrengimas</t>
  </si>
  <si>
    <t>Betoninių pilkos spalvos trinkelių įrengimas, h=0,08 m</t>
  </si>
  <si>
    <t>1.7</t>
  </si>
  <si>
    <t>1.12</t>
  </si>
  <si>
    <t>1.2</t>
  </si>
  <si>
    <t>1.11</t>
  </si>
  <si>
    <t>1.21</t>
  </si>
  <si>
    <t>1.6</t>
  </si>
  <si>
    <t>1.5</t>
  </si>
  <si>
    <r>
      <t>m</t>
    </r>
    <r>
      <rPr>
        <vertAlign val="superscript"/>
        <sz val="11"/>
        <rFont val="Times New Roman"/>
        <family val="1"/>
        <charset val="186"/>
      </rPr>
      <t>2</t>
    </r>
  </si>
  <si>
    <t>Horizontalus kelio ženklinimas dažais, Nr. 1.5 (polimerinėmis medžiagomis su stiklo rutuliukais)</t>
  </si>
  <si>
    <t>Horizontalus kelio ženklinimas dažais, Nr. 1.6 (polimerinėmis medžiagomis su stiklo rutuliukais)</t>
  </si>
  <si>
    <t>Horizontalus kelio ženklinimas dažais, Nr. 1.7 (polimerinėmis medžiagomis su stiklo rutuliukais)</t>
  </si>
  <si>
    <t>Kelio ženklų dvistiebių metalinių 76,1 mm skersmens (sienelės storis 2,9 mm, h=4,00 m) atramų pastatymas</t>
  </si>
  <si>
    <t>Kelio ženklų skydų montavimas prie dvistiebių atramų</t>
  </si>
  <si>
    <t>Horizontalus kelio ženklinimas dažais, Nr. 1.12 (polimerinėmis medžiagomis su stiklo rutuliukais)</t>
  </si>
  <si>
    <t>Horizontalus kelio ženklinimas dažais, Nr. 1.25 (polimerinėmis medžiagomis su stiklo rutuliukais)</t>
  </si>
  <si>
    <t>Skaldos pagrindas iš nesurištų mineralinių medžiagų mišinio 0/45, h=0,15 m</t>
  </si>
  <si>
    <t>1. Paruošiamieji darbai</t>
  </si>
  <si>
    <t>1.3</t>
  </si>
  <si>
    <t>1.4</t>
  </si>
  <si>
    <t>2. Žemės darbai</t>
  </si>
  <si>
    <t>2.1</t>
  </si>
  <si>
    <t>2.2</t>
  </si>
  <si>
    <t>2.3</t>
  </si>
  <si>
    <t>2.4</t>
  </si>
  <si>
    <t>2.5</t>
  </si>
  <si>
    <t>2.6</t>
  </si>
  <si>
    <t>3.8</t>
  </si>
  <si>
    <t>4.2</t>
  </si>
  <si>
    <t>4.3</t>
  </si>
  <si>
    <t>4.4</t>
  </si>
  <si>
    <t>4.5</t>
  </si>
  <si>
    <t>4.6</t>
  </si>
  <si>
    <t>4.8</t>
  </si>
  <si>
    <t>ha</t>
  </si>
  <si>
    <t>Statybinių šiukšlių pakrovimas ir išvežimas iki 10 km</t>
  </si>
  <si>
    <t>1.14</t>
  </si>
  <si>
    <t>II gr. grunto kasimas ekskavatoriais 0,65 m³ kaušu, supilant vietoje</t>
  </si>
  <si>
    <t>II gr. grunto kasimas ekskavatoriais 0,65 m³ kaušu, pakrovimas į autosavivarčius ir išvežimas iki 10 km</t>
  </si>
  <si>
    <t>II gr. grunto kasimas rankiniu būdu</t>
  </si>
  <si>
    <t xml:space="preserve">Gruntavimas bitumine emulsija C 40 BF 1-S </t>
  </si>
  <si>
    <t>2.8</t>
  </si>
  <si>
    <t>Žemės sankasos viršaus 0,30 m sluoksnio tankinimas</t>
  </si>
  <si>
    <t>Žemės sankasos viršaus 0,30 m sluoksnio tankinimas rankiniu būdu</t>
  </si>
  <si>
    <t>Nuoroda į TS</t>
  </si>
  <si>
    <t>TS 05</t>
  </si>
  <si>
    <t>TS 02</t>
  </si>
  <si>
    <t>Išlyginamasis sluoksnis iš skaldos atsijų 0/5, h=0,03 m</t>
  </si>
  <si>
    <t>6. Eismo organizavimas</t>
  </si>
  <si>
    <t>7. Kiti darbai</t>
  </si>
  <si>
    <t>6.2</t>
  </si>
  <si>
    <t>6.3</t>
  </si>
  <si>
    <t>3.2</t>
  </si>
  <si>
    <t>3.3</t>
  </si>
  <si>
    <t>3.5</t>
  </si>
  <si>
    <t>3.6</t>
  </si>
  <si>
    <t>3.7</t>
  </si>
  <si>
    <t>2.7</t>
  </si>
  <si>
    <t>SĄNAUDŲ KIEKIŲ ŽINIARAŠTIS</t>
  </si>
  <si>
    <t>Šiukšliadėžių įrengimas</t>
  </si>
  <si>
    <t>5.1</t>
  </si>
  <si>
    <t>5.2</t>
  </si>
  <si>
    <t>5.3</t>
  </si>
  <si>
    <t>2.9</t>
  </si>
  <si>
    <t>2.10</t>
  </si>
  <si>
    <t>Vnt</t>
  </si>
  <si>
    <t>1.8</t>
  </si>
  <si>
    <t>1.9</t>
  </si>
  <si>
    <t>1.10</t>
  </si>
  <si>
    <t>1.13</t>
  </si>
  <si>
    <t>Retų krūmų rovimas</t>
  </si>
  <si>
    <t>Plastikinių signalinių stulpelių demontavimas</t>
  </si>
  <si>
    <t>5.4</t>
  </si>
  <si>
    <t>5.6</t>
  </si>
  <si>
    <t>Pėsčiųjų tvorelės įrengimas</t>
  </si>
  <si>
    <t>Esamų atitvarų demontavimas</t>
  </si>
  <si>
    <t>Signalinių stulpelių įrengimas</t>
  </si>
  <si>
    <t>1.16</t>
  </si>
  <si>
    <t>1.17</t>
  </si>
  <si>
    <t>1.18</t>
  </si>
  <si>
    <t>1.19</t>
  </si>
  <si>
    <t>1.20</t>
  </si>
  <si>
    <t>4.9</t>
  </si>
  <si>
    <t>4.10</t>
  </si>
  <si>
    <t>Horizontalus kelio ženklinimas dažais, Nr. 1.13.2 (polimerinėmis medžiagomis su stiklo rutuliukais)</t>
  </si>
  <si>
    <t>Horizontalus kelio ženklinimas dažais, Nr. 1.14 (polimerinėmis medžiagomis su stiklo rutuliukais)</t>
  </si>
  <si>
    <t>Horizontalus kelio ženklinimas dažais, Nr. 1.23 (polimerinėmis medžiagomis su stiklo rutuliukais)</t>
  </si>
  <si>
    <t>Horizontalus kelio ženklinimas dažais, Nr. 1.24 (polimerinėmis medžiagomis su stiklo rutuliukais)</t>
  </si>
  <si>
    <t>Plotų dažymas, horizontalus kelio ženklinimas dažais (polimerinėmis medžiagomis su stiklo rutuliukais)</t>
  </si>
  <si>
    <t>3.9</t>
  </si>
  <si>
    <t>6.4</t>
  </si>
  <si>
    <t xml:space="preserve">vnt. </t>
  </si>
  <si>
    <t>6.5</t>
  </si>
  <si>
    <t>6.6</t>
  </si>
  <si>
    <t>6.7</t>
  </si>
  <si>
    <t>6.8</t>
  </si>
  <si>
    <t>3.10</t>
  </si>
  <si>
    <t>Asfaltbetonio dangos ardymas, frezavimas, h, vid -  6 cm</t>
  </si>
  <si>
    <t>5.7</t>
  </si>
  <si>
    <t>Įtekėjimo ir ištekėjimo antgalių tvirtinimas skalda</t>
  </si>
  <si>
    <t>6.9</t>
  </si>
  <si>
    <t>6.10</t>
  </si>
  <si>
    <t>6.11</t>
  </si>
  <si>
    <t>6.12</t>
  </si>
  <si>
    <t>6.13</t>
  </si>
  <si>
    <t>6.14</t>
  </si>
  <si>
    <t>6.15</t>
  </si>
  <si>
    <t>6.16</t>
  </si>
  <si>
    <t>6.17</t>
  </si>
  <si>
    <t>6.18</t>
  </si>
  <si>
    <t>3. Gatvės ir automobilių stovėjimo aikštelės konstrukcijos įrengimas</t>
  </si>
  <si>
    <t>4. Pėsčiųjų, dviračių takų, nuovažų į kiemus įrengimas</t>
  </si>
  <si>
    <t>Asfalto viršutinio sluoksnio iš skaldos ir mastikos asfalto SMA8S įrengimas, h-0,04 m</t>
  </si>
  <si>
    <t>Asfalto apatinio sluoksnio iš mišinio AC 16 AS įrengimas, h-0,08 m</t>
  </si>
  <si>
    <t>Asfalto pagrindo sluoksnio iš mišinio AC 22 PS įrengimas, h-0,08 m</t>
  </si>
  <si>
    <t>3.4</t>
  </si>
  <si>
    <t>Asfalto viršutinio sluoksnio iš AC 11 VS įrengimas, h-0,04 m</t>
  </si>
  <si>
    <t>Apsauginio šalčiui atsparaus sluoksnio įrengimas, h-0,40 m</t>
  </si>
  <si>
    <t>Geotinklo PET 60/60 kN/m įrengimas</t>
  </si>
  <si>
    <t>Neautinės geotekstilės įrengimas</t>
  </si>
  <si>
    <t>3.11</t>
  </si>
  <si>
    <t>3.12</t>
  </si>
  <si>
    <t>3.13</t>
  </si>
  <si>
    <t>3.14</t>
  </si>
  <si>
    <t>3.15</t>
  </si>
  <si>
    <t>3.16</t>
  </si>
  <si>
    <t>5. Vandens nuvedimas</t>
  </si>
  <si>
    <t>Asfalto pagrindo sluoksnis AC 22 PL, h=0,08 m</t>
  </si>
  <si>
    <t>4.11</t>
  </si>
  <si>
    <t>4.12</t>
  </si>
  <si>
    <t>4.13</t>
  </si>
  <si>
    <t>4.14</t>
  </si>
  <si>
    <t>Esamų betoninių gatvės ir vejos bordiūrų ardymas</t>
  </si>
  <si>
    <t xml:space="preserve">Kelio ženklų vienstiebių metalinių atramų demontavimas </t>
  </si>
  <si>
    <t>Kelio ženklų dvistiebių metalinių atramų ant monolitinių betoninių pamatų demontavimas</t>
  </si>
  <si>
    <t>Medžių iki 32 cm skersm, medžių kirtimas ir kelmų rovimas</t>
  </si>
  <si>
    <t>Medžių didesnių kaip 32 skersm, medžių kirtimas ir kelmų rovimas</t>
  </si>
  <si>
    <t>Medžių sodinukų sodinimas į duobes su šaknų barjeru ir pririšimas prie kuolų</t>
  </si>
  <si>
    <t>Medžių persodinimas į duobes su šaknų barjeru ir pririšimas prie kuolų</t>
  </si>
  <si>
    <t xml:space="preserve">Krūmų sodinukų sodinimas į duobes </t>
  </si>
  <si>
    <t>7.1</t>
  </si>
  <si>
    <t>7.2</t>
  </si>
  <si>
    <t>7.3</t>
  </si>
  <si>
    <t>7.4</t>
  </si>
  <si>
    <t>7.5</t>
  </si>
  <si>
    <t>7.6</t>
  </si>
  <si>
    <t>Suoliukų su integruotu telefonų pakrovimu įrengimas</t>
  </si>
  <si>
    <t>Dviračių stovų įrengimas</t>
  </si>
  <si>
    <t>Dviračių remonto stotelės įrengimas</t>
  </si>
  <si>
    <t>7.7</t>
  </si>
  <si>
    <t>7.8</t>
  </si>
  <si>
    <t>7.9</t>
  </si>
  <si>
    <t>TS03</t>
  </si>
  <si>
    <t>TS 08</t>
  </si>
  <si>
    <t>TS04</t>
  </si>
  <si>
    <t>TS 06</t>
  </si>
  <si>
    <t>TS 09</t>
  </si>
  <si>
    <t>TS 011</t>
  </si>
  <si>
    <t>TS 010</t>
  </si>
  <si>
    <t>TS 012</t>
  </si>
  <si>
    <t>TS 013</t>
  </si>
  <si>
    <t>Betoninių trinkelių su kauburėliais įrengimas, h=0,08 m</t>
  </si>
  <si>
    <t>Betoninių trinkelių su juostelėmis įrengimas, h=0,08 m</t>
  </si>
  <si>
    <t>Gatvės bordiūrų 1000x150x300 įrengimas ant betono (C20/25) pagrindo</t>
  </si>
  <si>
    <t>Granitinių gatvės bordiūrų 1000x150x300 įrengimas ant betono (C20/25) pagrindo</t>
  </si>
  <si>
    <t xml:space="preserve">Sužemintų gatvės bordiūrų 1000x150x220 įrengimas ant betono (C20/25) pagrindo </t>
  </si>
  <si>
    <t>Sandarinimo juostos prie bordiūrų įrengimas</t>
  </si>
  <si>
    <t>4.15</t>
  </si>
  <si>
    <t>4.16</t>
  </si>
  <si>
    <t>4.17</t>
  </si>
  <si>
    <t>4.18</t>
  </si>
  <si>
    <t>4.19</t>
  </si>
  <si>
    <t>Kelio drenažo žiočių įrenngimas</t>
  </si>
  <si>
    <t>Betoninių trinkelių įrengimas (poilsio aikštelės), h=0,14 m, šoninės trinkelės įbetonuojamos</t>
  </si>
  <si>
    <t>4.21</t>
  </si>
  <si>
    <t>4.22</t>
  </si>
  <si>
    <t>Šlaitų tvirtinimas geotekstile ir apėjimas žole 6 cm</t>
  </si>
  <si>
    <t>Augalinio grunto iki 15 cm nuėmimas, pervežimas iki 10 km ir sandėliavimas</t>
  </si>
  <si>
    <t>1</t>
  </si>
  <si>
    <t>4.23</t>
  </si>
  <si>
    <t>Esamų trinkelių atstatymas</t>
  </si>
  <si>
    <t>4.24</t>
  </si>
  <si>
    <t>Apsauginio šalčiui atsparaus sluoksnio įrengimas, h-0,15, h-0,35, h- 0,48, h-0,90 m</t>
  </si>
  <si>
    <t>Šalčiui nejautrių medžiagų sluoksnio įrengimas, h =0,15-0,42 m</t>
  </si>
  <si>
    <t>Šalčiui nejautrių medžiagų sluoksnio įrengimas, h =0,15-0,47 m</t>
  </si>
  <si>
    <t>Tvorų demontaviams</t>
  </si>
  <si>
    <t>Betoninių trinkelių / plytelių demontavimas</t>
  </si>
  <si>
    <t>3.17</t>
  </si>
  <si>
    <t>3.18</t>
  </si>
  <si>
    <t>3.19</t>
  </si>
  <si>
    <t>Pasluoksnio iš betono C20/25 įrengimas</t>
  </si>
  <si>
    <t>Pagrindo sluoknis iš betono</t>
  </si>
  <si>
    <t>3.20</t>
  </si>
  <si>
    <t>Apsauginio šalčiui atsparaus sluoksnio įrengimas, h-0,42 m</t>
  </si>
  <si>
    <t>Esamų šulinių dangčių pakeitimas į plaukiojančio tipo dangčius ir iškėlimas/sužeminimas iki projektinio aukščio (ant važiuojamosios dalies)</t>
  </si>
  <si>
    <t> Temperatūrinių ir deformacinių siūlių įrengimas</t>
  </si>
  <si>
    <t>3.21</t>
  </si>
  <si>
    <t>Pozic.Eil. Nr.</t>
  </si>
  <si>
    <t>Įrengimų ir medžiagų pavadinimas</t>
  </si>
  <si>
    <t>Žymėjimas</t>
  </si>
  <si>
    <t>VALDYMO SPINTA</t>
  </si>
  <si>
    <t>Apšvietimo valdymo spinta, su valdikliu, komplektuojama pagal schemą, su pamatu</t>
  </si>
  <si>
    <t>AVS</t>
  </si>
  <si>
    <t>kompl</t>
  </si>
  <si>
    <t>Rįž≤10 omų</t>
  </si>
  <si>
    <t>TS p.07</t>
  </si>
  <si>
    <t>Kabelis  aliuminio  gyslomis 4x16mm2</t>
  </si>
  <si>
    <t>TS p.02.1</t>
  </si>
  <si>
    <t>Galinė mova kabeliui 4x16</t>
  </si>
  <si>
    <t>vnt</t>
  </si>
  <si>
    <t>TS p.03.1</t>
  </si>
  <si>
    <t>Elektro instaliacinis vamzdis  d75, skirtas montavimui žemėje, atviru būdu</t>
  </si>
  <si>
    <t xml:space="preserve">       m</t>
  </si>
  <si>
    <t>TS p.04.1</t>
  </si>
  <si>
    <t>Signalinė juosta</t>
  </si>
  <si>
    <t>TS p.05</t>
  </si>
  <si>
    <t>APŠVIETIMO ĮRANGA</t>
  </si>
  <si>
    <t>Kelio apšvietimas</t>
  </si>
  <si>
    <t>TS p.06.1</t>
  </si>
  <si>
    <t>Kompl</t>
  </si>
  <si>
    <t>Pamatas 6 m atramai</t>
  </si>
  <si>
    <t>TS p.06.5</t>
  </si>
  <si>
    <t>TS p.06.4</t>
  </si>
  <si>
    <t>Metalo konstrukcijos įžeminimui:
- Antgalis elektrodui – 3 vnt;
-Strypas , ilgis – 1,5 m - 9 vnt;
- įkalimo galvutė – 3 vnt;
- Cinkuota juosta – 3 m;
- Antikorozinė juosta – 1 kg
- kryžminė jungtis – 3 vnt;</t>
  </si>
  <si>
    <t>TS p.06.3
TS p.01.1</t>
  </si>
  <si>
    <t>LAIDAI, KABELIAI</t>
  </si>
  <si>
    <t>Kabelis  aliuminio  gyslomis 4x25mm2</t>
  </si>
  <si>
    <t>Galinė mova kabeliui 4x25</t>
  </si>
  <si>
    <t>Kabelis  varinėmis  gyslomis CU 3x1,5</t>
  </si>
  <si>
    <t>TS p.02.2</t>
  </si>
  <si>
    <t>Kabelis  varinėmis  gyslomis CU 3x4</t>
  </si>
  <si>
    <t>INSTALIACINĖS MEDŽIAGOS</t>
  </si>
  <si>
    <t>MONTAVIMO MEDŽIAGOS. ĮŽEMINIMO MEDŽIAGOS</t>
  </si>
  <si>
    <t>Metalo konstrukcijos įžeminimui:
- Antgalis elektrodui – 1 vnt;
-Strypas , ilgis – 1,5 m - 3 vnt;
- įkalimo galvutė – 1 vnt;
- Cinkuota juosta – 1 m;
- kryžminė jungtis – 1 vnt;
- Antikorozinė juosta – 1 kg</t>
  </si>
  <si>
    <t>Rįž≤30 omų</t>
  </si>
  <si>
    <t>PAPILDOMOS MEDŽIAGOS</t>
  </si>
  <si>
    <t>Išpildomoji toponuotrauka</t>
  </si>
  <si>
    <t>Dažai atramų numeracijai</t>
  </si>
  <si>
    <t>kg</t>
  </si>
  <si>
    <t>Smėlis paklotui</t>
  </si>
  <si>
    <t>M3</t>
  </si>
  <si>
    <t>TS p.06.6
TS p.06.7</t>
  </si>
  <si>
    <t>DARBAI</t>
  </si>
  <si>
    <t xml:space="preserve">Duobės spintos pamatui kasimas </t>
  </si>
  <si>
    <t>Pamato įrengimas</t>
  </si>
  <si>
    <t>Spintos AVS montavimas</t>
  </si>
  <si>
    <t>Trasos nužymėjimas</t>
  </si>
  <si>
    <t>kompl.</t>
  </si>
  <si>
    <t>Tranšėjos kasimas ir užkasimas 1-2 kabeliams.</t>
  </si>
  <si>
    <t>Signalinės juostos paklojimas tranšėjoje 1 kabeliui.</t>
  </si>
  <si>
    <t>PEØ75mm vamzdžio montavimas paruoštoje tranšėjoje</t>
  </si>
  <si>
    <t>Kabelio montavimas vamzdyje</t>
  </si>
  <si>
    <t>Kabelio montavimas konstrukcijomis</t>
  </si>
  <si>
    <t>Esamos grunto dangos atstatymas</t>
  </si>
  <si>
    <t>M2</t>
  </si>
  <si>
    <t>Kabelio Cu3x1,5mm2 montavimas atramoje šviestuvo pajungimui</t>
  </si>
  <si>
    <t xml:space="preserve">1kV galinės movos montavimas viduje </t>
  </si>
  <si>
    <t>Kabelio izoliacijos varžos matavimas</t>
  </si>
  <si>
    <t>Kontaktinio skydelio montavimas atramoje</t>
  </si>
  <si>
    <t>Saugikliu montavimas atramoje</t>
  </si>
  <si>
    <t>Atramos montavimas įleidžiant į gelžbetoninį pamatą</t>
  </si>
  <si>
    <t>Gembės montavimas</t>
  </si>
  <si>
    <t>Gelžbetoninio pamato montavimas apšvietimo atramai</t>
  </si>
  <si>
    <t>Šviestuvo LED  montavimas</t>
  </si>
  <si>
    <t>Duobės kasimas ir užkasimas pamatui</t>
  </si>
  <si>
    <t>Apšvietimo sistemos įrengimo, derinimo, paleidimo darbai</t>
  </si>
  <si>
    <t>Įžeminimo kontūro 30Ω įrengimas kalant elektrodus</t>
  </si>
  <si>
    <t>Įžeminimo kontūro 10Ω įrengimas kalant elektrodus</t>
  </si>
  <si>
    <t>įžeminimo kontūro varžos matavimas</t>
  </si>
  <si>
    <t>Įžeminimo taškų pereinamosios varžos matavimas</t>
  </si>
  <si>
    <t>Apšviestumo matavimas gatvei</t>
  </si>
  <si>
    <t>Kontrolinės išpildomosios nuotraukos parengimas</t>
  </si>
  <si>
    <t>Atramų nužymėjimas</t>
  </si>
  <si>
    <t>Pavadinimas ir techninės charakteristikos</t>
  </si>
  <si>
    <t>Gruntinio vandens lygio pažeminimas</t>
  </si>
  <si>
    <t>sist.</t>
  </si>
  <si>
    <t>Paviršinių (lietaus) ir buitinių nuotekų vamzdyno vidaus apžiūra, darant vaizdo įrašą</t>
  </si>
  <si>
    <t xml:space="preserve">Vandentiekio tinklai </t>
  </si>
  <si>
    <t>II gr. grunto kasimas ekskavatoriais 0,65 m³ kaušu, pakrovimas į autosavivarčius, išvežimas 10 km atstumu, darbas sąvartoje</t>
  </si>
  <si>
    <r>
      <t>m</t>
    </r>
    <r>
      <rPr>
        <vertAlign val="superscript"/>
        <sz val="12"/>
        <color theme="1"/>
        <rFont val="Times New Roman"/>
        <family val="1"/>
        <charset val="186"/>
      </rPr>
      <t>3</t>
    </r>
  </si>
  <si>
    <t>Tranšėjos dugno tankinimas</t>
  </si>
  <si>
    <t>Smėlio pagrindo po vamzdynais įrengimas (10 cm)</t>
  </si>
  <si>
    <t>Smėlingo grunto aplink vamzdynus įrengimas</t>
  </si>
  <si>
    <t>Likusios tranšėjos dalies užpylimas II gr. gruntu</t>
  </si>
  <si>
    <t>II gr. grunto ir apsauginio sluoksnio tankinimas vibroplūktuvais</t>
  </si>
  <si>
    <t>PE100 PN10 110 mm skersmens vamzdžių klojimas ant paruošto pagrindo</t>
  </si>
  <si>
    <t>Gelžbetoninis vandentiekio šulinys Ø2000 mm (pilna komplektacija, įskaitant įrengimą, armatūros sumontavimą), (žr. brėž. VN.B-04)</t>
  </si>
  <si>
    <t>Gelžbetoninis vandentiekio šulinys Ø1500 mm (pilna komplektacija, įskaitant įrengimą, armatūros sumontavimą), (žr. brėž. VN.B-04)</t>
  </si>
  <si>
    <t>Flanšinis trišakis dN200x100</t>
  </si>
  <si>
    <t>Flanšinis trišakis dN100x100</t>
  </si>
  <si>
    <t>Trumpa flanšinė sklendė dN200</t>
  </si>
  <si>
    <t>Trumpa flanšinė sklendė dN100</t>
  </si>
  <si>
    <t>Trumpa flanšinė sklendė dN50</t>
  </si>
  <si>
    <t>Flanšinis adapteris dN200x200 PE vamzdžiui</t>
  </si>
  <si>
    <t>Flanšinis adapteris dN100x110 PE vamzdžiui</t>
  </si>
  <si>
    <t>Flanšas-vidinis sriegis dN100x1"1/4</t>
  </si>
  <si>
    <t>Sklendė išorinis-vidinis sriegis dN32</t>
  </si>
  <si>
    <t>Kombinuotas nuorinimo vožtuvas 1"1/4</t>
  </si>
  <si>
    <t>Sagos tipo redukcinis perėjimas dN100x50</t>
  </si>
  <si>
    <t>Flanšinė aklė dN100</t>
  </si>
  <si>
    <t>Flanšinė aklė dN50</t>
  </si>
  <si>
    <t>Protarpis 200 mm</t>
  </si>
  <si>
    <t>Protarpis 110 mm</t>
  </si>
  <si>
    <t xml:space="preserve">Esamo vandentiekio tinklo d50 mm perklojimas su visomis reikalingomis jungtimis </t>
  </si>
  <si>
    <t>Esamo vandentiekio tinklo d32 mm perklojimas su visomis reikalingomis jungtimis</t>
  </si>
  <si>
    <t>Vamzdynų Ø110 mm hidraulinis bandymas, praplovimas su dezinfekcija</t>
  </si>
  <si>
    <t>Komunikacijų žymėjimui cinkuoto metalo stovai su plastikinėmis lentelėmis</t>
  </si>
  <si>
    <t xml:space="preserve">Paviršinių (lietaus) nuotekų šalinimo tinklai </t>
  </si>
  <si>
    <t>Smėlio pagrindo po vamzdynais įrengimas (15 cm)</t>
  </si>
  <si>
    <t>Likusios tranšėjos dalies užpylimas atvežamu II gr. gruntu</t>
  </si>
  <si>
    <r>
      <t>m</t>
    </r>
    <r>
      <rPr>
        <vertAlign val="superscript"/>
        <sz val="12"/>
        <color theme="1"/>
        <rFont val="Times New Roman"/>
        <family val="1"/>
        <charset val="186"/>
      </rPr>
      <t>2</t>
    </r>
  </si>
  <si>
    <t>160 mm skersmens lygių PVC S klasės vamzdžių klojimas ant paruošto pagrindo</t>
  </si>
  <si>
    <t>200 mm skersmens lygių PVC S klasės vamzdžių klojimas ant paruošto pagrindo</t>
  </si>
  <si>
    <t>250 mm skersmens lygių PVC S klasės vamzdžių klojimas ant paruošto pagrindo</t>
  </si>
  <si>
    <t>315 mm skersmens lygių PVC S klasės vamzdžių klojimas ant paruošto pagrindo</t>
  </si>
  <si>
    <t>400 mm skersmens lygių PVC S klasės vamzdžių klojimas ant paruošto pagrindo</t>
  </si>
  <si>
    <t>500 mm skersmens PP/GRP/HDPE vamzdžių klojimas ant paruošto pagrindo</t>
  </si>
  <si>
    <t>630 mm skersmens PP/GRP/HDPE vamzdžių klojimas ant paruošto pagrindo</t>
  </si>
  <si>
    <t>Plieninis dėklas DN200</t>
  </si>
  <si>
    <t>Surenkami gelžbetoniniai šuliniai Ø1000 mm, (pilna komplektacija, įskaitant hidroizoliaciją), dengiant ketiniais liukais 125 kN</t>
  </si>
  <si>
    <t>Surenkami gelžbetoniniai šuliniai Ø1000 mm, (pilna komplektacija, įskaitant hidroizoliaciją), dengiant ketiniais liukais 400 kN</t>
  </si>
  <si>
    <t>Surenkami gelžbetoniniai šuliniai Ø1500 mm, (pilna komplektacija, įskaitant hidroizoliaciją), dengiant ketiniais liukais 125 kN</t>
  </si>
  <si>
    <t>Surenkami gelžbetoniniai šuliniai Ø1500 mm, (pilna komplektacija, įskaitant hidroizoliaciją), dengiant ketiniais liukais 400 kN</t>
  </si>
  <si>
    <t>Surenkami gelžbetoniniai šuliniai Ø2000 mm, (pilna komplektacija, įskaitant hidroizoliaciją), dengiant ketiniais liukais 400 kN</t>
  </si>
  <si>
    <t>Polimerbetoniniai monolitiniai vandens nuvedimo latakai su kalaus ketaus/polimerbetoninėmis grotelėmis ir jų įrengimas, komplekte su visomis jungtimis, įtekėjimo dėže DN150mm, reviziniais elementais ir nešvarumų indais</t>
  </si>
  <si>
    <t>700 mm skersmens g/b lietaus surinkimo šuliniai su g/b dugnais, H=2.60÷2.93 m (su nusodinimo dalimi), dengiant ketiniais liukais 400kN su apvalaus tipo grotelėmis</t>
  </si>
  <si>
    <t>Betonas paviršinio vandens surinkimo latako pamatui</t>
  </si>
  <si>
    <t>160 mm skersmens PVC vamzdžiai ir jų įrengimas (kritimo stovams)</t>
  </si>
  <si>
    <t>PVC trišakis Ø160/160 mm kritimo stovų įrengimui</t>
  </si>
  <si>
    <t>PVC 45º alkūnė Ø160 mm kritimo stovų įrengimui</t>
  </si>
  <si>
    <t>Vamzdynų Ø160 hidraulinis bandymas</t>
  </si>
  <si>
    <t>Vamzdynų Ø200 hidraulinis bandymas</t>
  </si>
  <si>
    <t>Vamzdynų Ø250 hidraulinis bandymas</t>
  </si>
  <si>
    <t>Vamzdynų Ø315 hidraulinis bandymas</t>
  </si>
  <si>
    <t>Vamzdynų Ø400 hidraulinis bandymas</t>
  </si>
  <si>
    <t>Vamzdynų Ø500 hidraulinis bandymas</t>
  </si>
  <si>
    <t>Vamzdynų Ø630 hidraulinis bandymas</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</si>
  <si>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</si>
  <si>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</si>
  <si>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</si>
  <si>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</si>
  <si>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</si>
  <si>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</si>
  <si>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</si>
  <si>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</si>
  <si>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</si>
  <si>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</si>
  <si>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</si>
  <si>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</si>
  <si>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</si>
  <si>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</si>
  <si>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</si>
  <si>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</si>
  <si>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</si>
  <si>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</si>
  <si>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</si>
  <si>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</si>
  <si>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</si>
  <si>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</si>
  <si>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</si>
  <si>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</si>
  <si>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</si>
  <si>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</si>
  <si>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</si>
  <si>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</si>
  <si>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</si>
  <si>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Pavadinimas ir techninės cherakteristikos</t>
  </si>
  <si>
    <t>Papildomi duomenys</t>
  </si>
  <si>
    <t>Medžiagos</t>
  </si>
  <si>
    <t>AB "Telija Lietuva"</t>
  </si>
  <si>
    <t>40mm</t>
  </si>
  <si>
    <t>TS 1.1</t>
  </si>
  <si>
    <t>63mm</t>
  </si>
  <si>
    <t>110mm</t>
  </si>
  <si>
    <t>TS 1.2</t>
  </si>
  <si>
    <t>160mm</t>
  </si>
  <si>
    <t>Signalinė juosta 100mm</t>
  </si>
  <si>
    <t>100mm</t>
  </si>
  <si>
    <t>TS 1.9</t>
  </si>
  <si>
    <t>RKŠ-2 sudėtinis šulinys</t>
  </si>
  <si>
    <t>RKŠ-2</t>
  </si>
  <si>
    <t>TS 1.3</t>
  </si>
  <si>
    <t>Lengvo tipo liukas</t>
  </si>
  <si>
    <t>MTT-L</t>
  </si>
  <si>
    <t>TS 1.4</t>
  </si>
  <si>
    <t>Sunkaus tipo liukas</t>
  </si>
  <si>
    <t>MTT-S</t>
  </si>
  <si>
    <t>Perdengimo plokštė RKŠ-2-60</t>
  </si>
  <si>
    <t>RKŠ-2-60</t>
  </si>
  <si>
    <t>TS 1.6</t>
  </si>
  <si>
    <t>G/B žiedai</t>
  </si>
  <si>
    <t>TS 1.5</t>
  </si>
  <si>
    <t>VMOHBO 10x2x0,5</t>
  </si>
  <si>
    <t>10x2x0.5</t>
  </si>
  <si>
    <t>TS 1.7</t>
  </si>
  <si>
    <t>VMOHBO 3x2x0,5</t>
  </si>
  <si>
    <t>3x2x0.5</t>
  </si>
  <si>
    <t>Mova</t>
  </si>
  <si>
    <t>XAGA</t>
  </si>
  <si>
    <t>TS 1.8</t>
  </si>
  <si>
    <t>Atviru būdu žemėje klojami kabelių apsaugos vamzdžiai 1x∅40mm</t>
  </si>
  <si>
    <t>Atviru būdu žemėje klojami kabelių apsaugos vamzdžiai 1x∅63mm</t>
  </si>
  <si>
    <t>Atviru būdu žemėje klojami kabelių apsaugos vamzdžiai 1x∅110mm</t>
  </si>
  <si>
    <t>Atviru būdu žemėje klojami remontiniai surenkami vamzdžiai ∅110mm</t>
  </si>
  <si>
    <t>Atviru būdu žemėje klojami remontiniai surenkami vamzdžiai ∅160mm</t>
  </si>
  <si>
    <t>UAB "Skaidula"</t>
  </si>
  <si>
    <t>Montavimo darbai</t>
  </si>
  <si>
    <t>AB "Telia Lietuva"</t>
  </si>
  <si>
    <t>Išpildomoji geodezinė notrauka</t>
  </si>
  <si>
    <t>Tranšėjos kasimas ir užpylimas  kabeliams(viso):</t>
  </si>
  <si>
    <t>a) rankiniu būdu 20%;</t>
  </si>
  <si>
    <t>b) mechanizuotu būdu 80%;</t>
  </si>
  <si>
    <t>d 40mm vamzdžio paklojimas tranšėjoje</t>
  </si>
  <si>
    <t>d 63mm vamzdžio paklojimas tranšėjoje</t>
  </si>
  <si>
    <t>d 110mm vamzdžio paklojimas tranšėjoje</t>
  </si>
  <si>
    <t>Remontinių vamzdžių d 110mm paklojimas</t>
  </si>
  <si>
    <t>Remontinių vamzdžių d 160mm paklojimas</t>
  </si>
  <si>
    <t>Signalinės juostos montavimas</t>
  </si>
  <si>
    <t>Šulinio RKŠ-2 montavimas</t>
  </si>
  <si>
    <t>G/B žiedų montavimas</t>
  </si>
  <si>
    <t>Lengvo tipo liuko montavimas</t>
  </si>
  <si>
    <t>Sunkaus tipo liuko montavimas</t>
  </si>
  <si>
    <t>Perdengimo plokštės montavimas</t>
  </si>
  <si>
    <t>Kabelių VMOHBO 10x2x0,5 paklojimas</t>
  </si>
  <si>
    <t>Kabelių VMOHBO 3x2x0,5 paklojimas</t>
  </si>
  <si>
    <t>Movos montavimas</t>
  </si>
  <si>
    <t>KL šurfavimas</t>
  </si>
  <si>
    <t>Esamo kabelio vamzdyje atkasimas, ištiesinimas naujoje tranšėjoje</t>
  </si>
  <si>
    <t>TSK stulpelio iškėlimas</t>
  </si>
  <si>
    <t>Buobės kasimas šuliniui</t>
  </si>
  <si>
    <t>Grunto išlyginimas</t>
  </si>
  <si>
    <t>Grunto tankinimas</t>
  </si>
  <si>
    <t>Kabelio gyslų izoliacijos varžos matavimai</t>
  </si>
  <si>
    <t>Kabelio gyslų talpos matavimai</t>
  </si>
  <si>
    <t>Kabelio gyslų šleifo ominės varžos matavimai</t>
  </si>
  <si>
    <t>Kabelio izoliacijos elektrinio atsparumo išbandymas</t>
  </si>
  <si>
    <t>Žolės užsėjimas</t>
  </si>
  <si>
    <t>D63mm vamzdžio paklojimas tranšėjoje</t>
  </si>
  <si>
    <r>
      <t>m</t>
    </r>
    <r>
      <rPr>
        <vertAlign val="superscript"/>
        <sz val="12"/>
        <color rgb="FF000000"/>
        <rFont val="Times New Roman"/>
        <family val="1"/>
        <charset val="186"/>
      </rPr>
      <t>2</t>
    </r>
  </si>
  <si>
    <r>
      <t>m</t>
    </r>
    <r>
      <rPr>
        <vertAlign val="superscript"/>
        <sz val="12"/>
        <color rgb="FF000000"/>
        <rFont val="Times New Roman"/>
        <family val="1"/>
        <charset val="186"/>
      </rPr>
      <t>3</t>
    </r>
  </si>
  <si>
    <t>Medžių šaknų apsaugų įrengimas</t>
  </si>
  <si>
    <t>6.1.1</t>
  </si>
  <si>
    <t>6.1.2</t>
  </si>
  <si>
    <t>Kelio ženklų vienstiebių metalinių atramų su gembėmis pastatymas</t>
  </si>
  <si>
    <t>Vieneto kaina</t>
  </si>
  <si>
    <t>Darbų vertė</t>
  </si>
  <si>
    <t>Susisiekimo dalis</t>
  </si>
  <si>
    <t>7.10</t>
  </si>
  <si>
    <t>Išpildomųjų kontrolinių nuotraukų parengimas</t>
  </si>
  <si>
    <t>Kadastrinių bylų parengimas</t>
  </si>
  <si>
    <t>Kompensacija už kertamus medžius</t>
  </si>
  <si>
    <t>7.11</t>
  </si>
  <si>
    <t>7.12</t>
  </si>
  <si>
    <t>Viso be PVM</t>
  </si>
  <si>
    <t>PVM</t>
  </si>
  <si>
    <t>Viso su PVM</t>
  </si>
  <si>
    <t>Paviršinių lietaus nuotekų vamzdyno vidaus apžiūra, darant vaizdo įrašą</t>
  </si>
  <si>
    <t>Vertė</t>
  </si>
  <si>
    <t>Apšvietimo tinklai</t>
  </si>
  <si>
    <t>Lietaus nuotekos</t>
  </si>
  <si>
    <t xml:space="preserve">LED šviestuvas kelio apšvietimui RAL 7021:
-      Galia – ≤43W;
-      Spalva – 4000 K;
-      su valdymo/paleidimo įranga </t>
  </si>
  <si>
    <t>LED šviestuvas parkingo apšvietimui RAL 7021:
-      Galia – ≤37W;
-      Spalva – 4000 K;
-      su valdymo/paleidimo įranga</t>
  </si>
  <si>
    <t>LED šviestuvas perėjos apšvietimui RAL 7021:
-      Galia – ≤25W;
-      Spalva – 4000 K;
-      su valdymo/paleidimo įranga</t>
  </si>
  <si>
    <t>LED šviestuvas perėjos apšvietimui RAL 7021:
-      Galia – ≤40W;
-      Spalva – 5700 K;
-      su valdymo/paleidimo įranga</t>
  </si>
  <si>
    <t>LED šviestuvas perėjos apšvietimui RAL 7021:
-      Galia – ≤62W;
-      Spalva – 5700 K;
-      su valdymo/paleidimo įranga</t>
  </si>
  <si>
    <t>Atrama metalinė, aukštis nuo žemės paviršiaus –6,0 m, su įleidžiamomis durelėmis, su JOR-99969 jungtimi ir 6A saugikliu, RAL 7021</t>
  </si>
  <si>
    <t>Gembė cinkuota RAL 7021, vienšakė, ilgis 1,2 m</t>
  </si>
  <si>
    <t>Gembė cinkuota, vienšakė RAL 7021, ilgis 0,4 m (parkingas)</t>
  </si>
  <si>
    <t>Gembė cinkuota, vienšakė RAL 7021, ilgis 2x1,2 m</t>
  </si>
  <si>
    <t>Elektroniniai ryšiai</t>
  </si>
  <si>
    <t>Vandentiekio tinklai</t>
  </si>
  <si>
    <t xml:space="preserve"> PVM</t>
  </si>
  <si>
    <t>Medžiagos, įrenginiai</t>
  </si>
  <si>
    <t>Techninė charakteristika</t>
  </si>
  <si>
    <t>Tech. reikalavimų pagal Bendrovės sąrašą Nr.</t>
  </si>
  <si>
    <t>Elektros tinkų iškėlimas/apsaugojimas. 10 kV tinklai</t>
  </si>
  <si>
    <t>SP14-MT135</t>
  </si>
  <si>
    <t>Surenkamas apsauginis vamzdis:
-išorinis skersmuo – d160</t>
  </si>
  <si>
    <t>9.5.</t>
  </si>
  <si>
    <t>Iki 24 kV kabelių plastikinė izoliacija galinės ir jungiamosios movos:
-Eksploatavimo sąlygos – patalpose;
-Kabelio gyslų skaičius – 3;
-Jungiamų kabelių gyslų skerspjūvis– 120 mm2</t>
  </si>
  <si>
    <t>10.5.1.</t>
  </si>
  <si>
    <t>JM-24-1
JM-24-2</t>
  </si>
  <si>
    <t>24 kV trigysliai kabeliai plastikinė  izoliacija, skirti kloti žemėje
-Eksploatavimo sąlygos – žemėje;
-Izoliacija – XLPE;
-Kabelio gyslų skaičius ir skerspjūvio plotas, mm2 -  3x120;</t>
  </si>
  <si>
    <t>8.1.13</t>
  </si>
  <si>
    <t>Signalinė juosta
-Plotis – 100mm</t>
  </si>
  <si>
    <t>9.2.</t>
  </si>
  <si>
    <t>Apsauginis vamzdis atviru būdu:
- Išorinis vamzdžio skersmuo, mm-160</t>
  </si>
  <si>
    <t>9.3.</t>
  </si>
  <si>
    <t>SP12-SP14  II</t>
  </si>
  <si>
    <t>SP12-SP14  I</t>
  </si>
  <si>
    <t>SP14-MT141</t>
  </si>
  <si>
    <t>SP14-MT145</t>
  </si>
  <si>
    <t>SP14-MT157</t>
  </si>
  <si>
    <t>Iki 24 kV kabelių plastikinė izoliacija galinės ir jungiamosios movos:
- Jungiamų kabelių kombinacijų numeriai – 6;
-Kabelio gyslų skerspjūvis – 240 mm2</t>
  </si>
  <si>
    <t>JM-24-4
JM-24-5
JM-24-6
JM-24-7</t>
  </si>
  <si>
    <t>24 kV trigysliai kabeliai plastikinė  izoliacija, skirti kloti žemėje
-Eksploatavimo sąlygos – žemėje;
-Izoliacija – XLPE;
-Kabelio gyslų skaičius ir skerspjūvio plotas, mm2 -  1x240;</t>
  </si>
  <si>
    <t>8.1.14</t>
  </si>
  <si>
    <t>MT126-SKS126-1</t>
  </si>
  <si>
    <t>MT162-MT126</t>
  </si>
  <si>
    <t>JM-24-7
JM-24-8</t>
  </si>
  <si>
    <t>Elektros tinkų iškėlimas/apsaugojimas. 0,4 kV tinklai</t>
  </si>
  <si>
    <t xml:space="preserve">SP14-KS1. </t>
  </si>
  <si>
    <t>KS2-KS1</t>
  </si>
  <si>
    <t>Surenkamas apsauginis vamzdis:
-išorinis skersmuo – d110</t>
  </si>
  <si>
    <t>KS2-KS3</t>
  </si>
  <si>
    <t>SP14-KS2636</t>
  </si>
  <si>
    <t>SP14-KS SP141</t>
  </si>
  <si>
    <t xml:space="preserve">MT126-SKS126-1. </t>
  </si>
  <si>
    <t>SKS/126-1-KAS-607</t>
  </si>
  <si>
    <t>SKS/ĮAS-126-4-SKS/ĮAS-126-1</t>
  </si>
  <si>
    <t>Iki 1 kV kabelių plastikinė izoliacija galinės ir jungiamosios movos:
-Eksploatavimo sąlygos – patalpose;
-Kabelio gyslų skaičius – 4;
-Jungiamų kabelių gyslų skerspjūvis– 150 mm2</t>
  </si>
  <si>
    <t>4x150</t>
  </si>
  <si>
    <t>10.1.3.</t>
  </si>
  <si>
    <t>GM
JM-1-14</t>
  </si>
  <si>
    <t>Iki 1 kV kabeliai plastikine izoliacija, skirti kloti žemėje, patalpose ir atvirame ore:
-laidininkų gyslų-4;
-laidininkas – Atkaitintas aliuminis;
-apsaugos sluoksnis tarp gyslų izoliacijos ir išorinio apvalkalo- užpildas;
- Laidininko skerspjūvio plotas-4x150 mm2</t>
  </si>
  <si>
    <t>8.1.8</t>
  </si>
  <si>
    <t>Atviru būdu žemėje klojami kabelių apsaugos vamzdžiai:
-skersmuo d110</t>
  </si>
  <si>
    <t>D110</t>
  </si>
  <si>
    <t>9.3</t>
  </si>
  <si>
    <t>9.2</t>
  </si>
  <si>
    <t>MT126-KS6808</t>
  </si>
  <si>
    <t>JM-1-4
JM-1-5</t>
  </si>
  <si>
    <t>MT126-KS2136</t>
  </si>
  <si>
    <t>GM
JM-1-6</t>
  </si>
  <si>
    <t>SP14-KS 5</t>
  </si>
  <si>
    <t>Iki 1 kV kabelių plastikinė izoliacija galinės ir jungiamosios movos:
-Eksploatavimo sąlygos – patalpose;
-Kabelio gyslų skaičius – 4;
-Jungiamų kabelių gyslų skerspjūvis– 70 mm2</t>
  </si>
  <si>
    <t>4x70</t>
  </si>
  <si>
    <t>GM
JM-1-8</t>
  </si>
  <si>
    <t>Iki 1 kV kabeliai plastikine izoliacija, skirti kloti žemėje, patalpose ir atvirame ore:
-laidininkų gyslų-4;
-laidininkas – Atkaitintas aliuminis;
-apsaugos sluoksnis tarp gyslų izoliacijos ir išorinio apvalkalo- užpildas;
- Laidininko skerspjūvio plotas-4x70 mm2</t>
  </si>
  <si>
    <t>SP14-KS4</t>
  </si>
  <si>
    <t>KS6809-KS6808</t>
  </si>
  <si>
    <t>GM
JM-1-7</t>
  </si>
  <si>
    <t>MT126-K6808</t>
  </si>
  <si>
    <t>Iki 1 kV kabelių plastikinė izoliacija galinės ir jungiamosios movos:
-Eksploatavimo sąlygos – patalpose;
-Kabelio gyslų skaičius – 4;
-Jungiamų kabelių gyslų skerspjūvis– 240 mm2</t>
  </si>
  <si>
    <t>4x240</t>
  </si>
  <si>
    <t>JM-1-10
JM-1-11</t>
  </si>
  <si>
    <t>Iki 1 kV kabeliai plastikine izoliacija, skirti kloti žemėje, patalpose ir atvirame ore:
-laidininkų gyslų-4;
-laidininkas – Atkaitintas aliuminis;
-apsaugos sluoksnis tarp gyslų izoliacijos ir išorinio apvalkalo- užpildas;
- Laidininko skerspjūvio plotas-4x240 mm2</t>
  </si>
  <si>
    <t>MT141-KS3488</t>
  </si>
  <si>
    <t>KS6279-KS2797</t>
  </si>
  <si>
    <t>GM
JM-1-3</t>
  </si>
  <si>
    <t>KS2797-KS4303</t>
  </si>
  <si>
    <t>KS6808-MT126</t>
  </si>
  <si>
    <r>
      <rPr>
        <sz val="11"/>
        <rFont val="Times New Roman"/>
        <family val="1"/>
      </rPr>
      <t>Eil. Nr.</t>
    </r>
  </si>
  <si>
    <r>
      <rPr>
        <sz val="11"/>
        <rFont val="Times New Roman"/>
        <family val="1"/>
      </rPr>
      <t>Medžiagos, įrenginiai</t>
    </r>
  </si>
  <si>
    <r>
      <rPr>
        <sz val="11"/>
        <rFont val="Times New Roman"/>
        <family val="1"/>
      </rPr>
      <t xml:space="preserve">Techninė
</t>
    </r>
    <r>
      <rPr>
        <sz val="11"/>
        <rFont val="Times New Roman"/>
        <family val="1"/>
      </rPr>
      <t>charakteristika</t>
    </r>
  </si>
  <si>
    <r>
      <rPr>
        <sz val="11"/>
        <rFont val="Times New Roman"/>
        <family val="1"/>
      </rPr>
      <t>Mato vnt.</t>
    </r>
  </si>
  <si>
    <r>
      <rPr>
        <sz val="11"/>
        <rFont val="Times New Roman"/>
        <family val="1"/>
      </rPr>
      <t>Kiekis</t>
    </r>
  </si>
  <si>
    <r>
      <rPr>
        <sz val="11"/>
        <rFont val="Times New Roman"/>
        <family val="1"/>
      </rPr>
      <t xml:space="preserve">Tech. reikalavimų pagal Bendrovės
</t>
    </r>
    <r>
      <rPr>
        <sz val="11"/>
        <rFont val="Times New Roman"/>
        <family val="1"/>
      </rPr>
      <t>sąrašą Nr.</t>
    </r>
  </si>
  <si>
    <r>
      <rPr>
        <sz val="11"/>
        <rFont val="Times New Roman"/>
        <family val="1"/>
      </rPr>
      <t>Papildomi duomenys</t>
    </r>
  </si>
  <si>
    <r>
      <rPr>
        <b/>
        <sz val="12"/>
        <rFont val="Times New Roman"/>
        <family val="1"/>
      </rPr>
      <t>Elektros tiekimo tinklai</t>
    </r>
  </si>
  <si>
    <r>
      <rPr>
        <sz val="11"/>
        <rFont val="Times New Roman"/>
        <family val="1"/>
      </rPr>
      <t xml:space="preserve">0,4 kV kabelių spintos su apskaitos
</t>
    </r>
    <r>
      <rPr>
        <sz val="11"/>
        <rFont val="Times New Roman"/>
        <family val="1"/>
      </rPr>
      <t xml:space="preserve">prietaisais:
</t>
    </r>
    <r>
      <rPr>
        <sz val="11"/>
        <rFont val="Times New Roman"/>
        <family val="1"/>
      </rPr>
      <t xml:space="preserve">-     </t>
    </r>
    <r>
      <rPr>
        <i/>
        <sz val="11"/>
        <rFont val="Times New Roman"/>
        <family val="1"/>
      </rPr>
      <t xml:space="preserve">Skaitiklių kiekis spintoje -4;
</t>
    </r>
    <r>
      <rPr>
        <sz val="11"/>
        <rFont val="Times New Roman"/>
        <family val="1"/>
      </rPr>
      <t xml:space="preserve">-     </t>
    </r>
    <r>
      <rPr>
        <i/>
        <sz val="11"/>
        <rFont val="Times New Roman"/>
        <family val="1"/>
      </rPr>
      <t xml:space="preserve">Linijos (kirtiklių-saugiklių blokų) vardinė srovė: NH-2;
</t>
    </r>
    <r>
      <rPr>
        <sz val="11"/>
        <rFont val="Times New Roman"/>
        <family val="1"/>
      </rPr>
      <t xml:space="preserve">-     </t>
    </r>
    <r>
      <rPr>
        <i/>
        <sz val="11"/>
        <rFont val="Times New Roman"/>
        <family val="1"/>
      </rPr>
      <t xml:space="preserve">Montuojami saugiklių lydieji
</t>
    </r>
    <r>
      <rPr>
        <i/>
        <sz val="11"/>
        <rFont val="Times New Roman"/>
        <family val="1"/>
      </rPr>
      <t xml:space="preserve">įdėklai: pagal schemą;
</t>
    </r>
    <r>
      <rPr>
        <sz val="11"/>
        <rFont val="Times New Roman"/>
        <family val="1"/>
      </rPr>
      <t xml:space="preserve">-     </t>
    </r>
    <r>
      <rPr>
        <i/>
        <sz val="11"/>
        <rFont val="Times New Roman"/>
        <family val="1"/>
      </rPr>
      <t xml:space="preserve">Spintos tvirtinimas – pastatoma ant pagrindo (visais atvejais pagrindo aukštis turi būti toks, kad atstumas nuo grindų (žemės paviršiaus) iki skaitiklio gnybtų turi būti 0,8-1,7 m). Tuo atveju, kai pagrindas įkasamas į žemę priekinis ir galinis pagrindo dangčiai turi būti 400 mm aukščio, kurių 200 mm įkasama į žemę, 200 mm virš žemės paviršiaus. Turi būti aiškiai matomi žymėjimai (įspaudai metale), kurie nurodytų 200 mm pagrindo montavimo ribą virš žemės paviršiaus. Visos komplektuojamos dalys tai yra pamatas, kabelių spinta, tvirtinimo detalės privalo būti montuojamos to pačio gamintojo.
</t>
    </r>
    <r>
      <rPr>
        <i/>
        <sz val="11"/>
        <rFont val="Times New Roman"/>
        <family val="1"/>
      </rPr>
      <t xml:space="preserve">- Spintos įvadinio (-ų) automatinio (-ų)
</t>
    </r>
    <r>
      <rPr>
        <i/>
        <sz val="11"/>
        <rFont val="Times New Roman"/>
        <family val="1"/>
      </rPr>
      <t xml:space="preserve">jungiklio (-ų) vardinė srovė – 400V, C20A, C13A </t>
    </r>
    <r>
      <rPr>
        <sz val="11"/>
        <rFont val="Times New Roman"/>
        <family val="1"/>
      </rPr>
      <t>, C20A</t>
    </r>
  </si>
  <si>
    <r>
      <rPr>
        <sz val="11"/>
        <rFont val="Times New Roman"/>
        <family val="1"/>
      </rPr>
      <t>KS/KAS-1</t>
    </r>
  </si>
  <si>
    <r>
      <rPr>
        <sz val="11"/>
        <rFont val="Times New Roman"/>
        <family val="1"/>
      </rPr>
      <t>kompl</t>
    </r>
  </si>
  <si>
    <r>
      <rPr>
        <sz val="11"/>
        <rFont val="Times New Roman"/>
        <family val="1"/>
      </rPr>
      <t>2.4.</t>
    </r>
  </si>
  <si>
    <r>
      <rPr>
        <sz val="11"/>
        <rFont val="Times New Roman"/>
        <family val="1"/>
      </rPr>
      <t xml:space="preserve">0,4 kV vidaus tipo saugiklių-kirtiklių
blokai:
</t>
    </r>
    <r>
      <rPr>
        <i/>
        <sz val="11"/>
        <rFont val="Times New Roman"/>
        <family val="1"/>
      </rPr>
      <t>- Polių išdėstymas- vertikalus;
- Vardinė srovė- vertikaliems nuo 160 A iki 1250 A;
- Prijungiamo laidininko skerspjūvis –</t>
    </r>
    <r>
      <rPr>
        <sz val="10"/>
        <color rgb="FF000000"/>
        <rFont val="Times New Roman"/>
        <family val="1"/>
        <charset val="186"/>
      </rPr>
      <t>120mm2;
- Saugiklių lydžiųjų įdėklų dydis-2;</t>
    </r>
  </si>
  <si>
    <r>
      <rPr>
        <sz val="11"/>
        <rFont val="Times New Roman"/>
        <family val="1"/>
      </rPr>
      <t>3.4.</t>
    </r>
  </si>
  <si>
    <r>
      <rPr>
        <sz val="11"/>
        <rFont val="Times New Roman"/>
        <family val="1"/>
      </rPr>
      <t xml:space="preserve">0,4 kV saugiklių lydieji įdėklai
</t>
    </r>
    <r>
      <rPr>
        <i/>
        <sz val="11"/>
        <rFont val="Times New Roman"/>
        <family val="1"/>
      </rPr>
      <t xml:space="preserve">- Lydžiojo įdėklo dydis ir vardinė srovė- 80A;
</t>
    </r>
    <r>
      <rPr>
        <i/>
        <sz val="11"/>
        <rFont val="Times New Roman"/>
        <family val="1"/>
      </rPr>
      <t xml:space="preserve">- Lydžiojo įdėklo poveikio signalizavimas
</t>
    </r>
    <r>
      <rPr>
        <i/>
        <sz val="11"/>
        <rFont val="Times New Roman"/>
        <family val="1"/>
      </rPr>
      <t>- Be poveikio rodiklio;</t>
    </r>
  </si>
  <si>
    <r>
      <rPr>
        <sz val="11"/>
        <rFont val="Times New Roman"/>
        <family val="1"/>
      </rPr>
      <t>160A</t>
    </r>
  </si>
  <si>
    <r>
      <rPr>
        <sz val="11"/>
        <rFont val="Times New Roman"/>
        <family val="1"/>
      </rPr>
      <t>13.2.1.</t>
    </r>
  </si>
  <si>
    <r>
      <rPr>
        <sz val="11"/>
        <rFont val="Times New Roman"/>
        <family val="1"/>
      </rPr>
      <t xml:space="preserve">0,4 kV saugiklių lydieji įdėklai
</t>
    </r>
    <r>
      <rPr>
        <i/>
        <sz val="11"/>
        <rFont val="Times New Roman"/>
        <family val="1"/>
      </rPr>
      <t xml:space="preserve">- Lydžiojo įdėklo dydis ir vardinė srovė- 63A;
</t>
    </r>
    <r>
      <rPr>
        <i/>
        <sz val="11"/>
        <rFont val="Times New Roman"/>
        <family val="1"/>
      </rPr>
      <t xml:space="preserve">- Lydžiojo įdėklo poveikio signalizavimas
</t>
    </r>
    <r>
      <rPr>
        <i/>
        <sz val="11"/>
        <rFont val="Times New Roman"/>
        <family val="1"/>
      </rPr>
      <t>- Be poveikio rodiklio;</t>
    </r>
  </si>
  <si>
    <r>
      <rPr>
        <sz val="11"/>
        <rFont val="Times New Roman"/>
        <family val="1"/>
      </rPr>
      <t>125A</t>
    </r>
  </si>
  <si>
    <r>
      <rPr>
        <sz val="11"/>
        <rFont val="Times New Roman"/>
        <family val="1"/>
      </rPr>
      <t xml:space="preserve">0,4 kV įtampos automatiniai jungikliai:
</t>
    </r>
    <r>
      <rPr>
        <sz val="11"/>
        <rFont val="Times New Roman"/>
        <family val="1"/>
      </rPr>
      <t xml:space="preserve">-     </t>
    </r>
    <r>
      <rPr>
        <i/>
        <sz val="11"/>
        <rFont val="Times New Roman"/>
        <family val="1"/>
      </rPr>
      <t xml:space="preserve">Vardinė srovė – 10 A;
</t>
    </r>
    <r>
      <rPr>
        <sz val="11"/>
        <rFont val="Times New Roman"/>
        <family val="1"/>
      </rPr>
      <t xml:space="preserve">-     </t>
    </r>
    <r>
      <rPr>
        <i/>
        <sz val="11"/>
        <rFont val="Times New Roman"/>
        <family val="1"/>
      </rPr>
      <t xml:space="preserve">Atjungimo charakteristika – C;
</t>
    </r>
    <r>
      <rPr>
        <sz val="11"/>
        <rFont val="Times New Roman"/>
        <family val="1"/>
      </rPr>
      <t xml:space="preserve">-     </t>
    </r>
    <r>
      <rPr>
        <i/>
        <sz val="11"/>
        <rFont val="Times New Roman"/>
        <family val="1"/>
      </rPr>
      <t xml:space="preserve">Prijungiamo laidininko skerspjūvis –
</t>
    </r>
    <r>
      <rPr>
        <sz val="11"/>
        <rFont val="Times New Roman"/>
        <family val="1"/>
      </rPr>
      <t xml:space="preserve">-     </t>
    </r>
    <r>
      <rPr>
        <i/>
        <sz val="11"/>
        <rFont val="Times New Roman"/>
        <family val="1"/>
      </rPr>
      <t xml:space="preserve">Laidininko prijungimas – varžtiniais apkabiniais gnybtais;
</t>
    </r>
    <r>
      <rPr>
        <i/>
        <sz val="11"/>
        <rFont val="Times New Roman"/>
        <family val="1"/>
      </rPr>
      <t>-Polių skaičius – 3.</t>
    </r>
  </si>
  <si>
    <r>
      <rPr>
        <sz val="11"/>
        <rFont val="Times New Roman"/>
        <family val="1"/>
      </rPr>
      <t>C20A</t>
    </r>
  </si>
  <si>
    <r>
      <rPr>
        <sz val="11"/>
        <rFont val="Times New Roman"/>
        <family val="1"/>
      </rPr>
      <t>Vnt</t>
    </r>
  </si>
  <si>
    <r>
      <rPr>
        <sz val="11"/>
        <rFont val="Times New Roman"/>
        <family val="1"/>
      </rPr>
      <t>3.1.</t>
    </r>
  </si>
  <si>
    <r>
      <rPr>
        <sz val="11"/>
        <rFont val="Times New Roman"/>
        <family val="1"/>
      </rPr>
      <t xml:space="preserve">0,4 kV įtampos automatiniai jungikliai:
</t>
    </r>
    <r>
      <rPr>
        <sz val="11"/>
        <rFont val="Times New Roman"/>
        <family val="1"/>
      </rPr>
      <t xml:space="preserve">-     </t>
    </r>
    <r>
      <rPr>
        <i/>
        <sz val="11"/>
        <rFont val="Times New Roman"/>
        <family val="1"/>
      </rPr>
      <t xml:space="preserve">Vardinė srovė – 16 A;
</t>
    </r>
    <r>
      <rPr>
        <sz val="11"/>
        <rFont val="Times New Roman"/>
        <family val="1"/>
      </rPr>
      <t xml:space="preserve">-     </t>
    </r>
    <r>
      <rPr>
        <i/>
        <sz val="11"/>
        <rFont val="Times New Roman"/>
        <family val="1"/>
      </rPr>
      <t xml:space="preserve">Atjungimo charakteristika – C;
</t>
    </r>
    <r>
      <rPr>
        <sz val="11"/>
        <rFont val="Times New Roman"/>
        <family val="1"/>
      </rPr>
      <t xml:space="preserve">-     </t>
    </r>
    <r>
      <rPr>
        <i/>
        <sz val="11"/>
        <rFont val="Times New Roman"/>
        <family val="1"/>
      </rPr>
      <t xml:space="preserve">Prijungiamo laidininko skerspjūvis –
</t>
    </r>
    <r>
      <rPr>
        <sz val="11"/>
        <rFont val="Times New Roman"/>
        <family val="1"/>
      </rPr>
      <t xml:space="preserve">-     </t>
    </r>
    <r>
      <rPr>
        <i/>
        <sz val="11"/>
        <rFont val="Times New Roman"/>
        <family val="1"/>
      </rPr>
      <t xml:space="preserve">Laidininko prijungimas – varžtiniais apkabiniais gnybtais;
</t>
    </r>
    <r>
      <rPr>
        <i/>
        <sz val="11"/>
        <rFont val="Times New Roman"/>
        <family val="1"/>
      </rPr>
      <t>-Polių skaičius – 3.</t>
    </r>
  </si>
  <si>
    <r>
      <rPr>
        <sz val="11"/>
        <rFont val="Times New Roman"/>
        <family val="1"/>
      </rPr>
      <t>C13A</t>
    </r>
  </si>
  <si>
    <r>
      <rPr>
        <sz val="11"/>
        <rFont val="Times New Roman"/>
        <family val="1"/>
      </rPr>
      <t xml:space="preserve">Elektros įrenginių žymenys:
</t>
    </r>
    <r>
      <rPr>
        <sz val="11"/>
        <rFont val="Times New Roman"/>
        <family val="1"/>
      </rPr>
      <t xml:space="preserve">-     </t>
    </r>
    <r>
      <rPr>
        <i/>
        <sz val="11"/>
        <rFont val="Times New Roman"/>
        <family val="1"/>
      </rPr>
      <t xml:space="preserve">Plokštelės medžiaga ir spalva - Balta;
</t>
    </r>
    <r>
      <rPr>
        <i/>
        <sz val="11"/>
        <rFont val="Times New Roman"/>
        <family val="1"/>
      </rPr>
      <t>-Plokštelė pateikiama - Be skylių;</t>
    </r>
  </si>
  <si>
    <r>
      <rPr>
        <sz val="11"/>
        <rFont val="Times New Roman"/>
        <family val="1"/>
      </rPr>
      <t>vnt</t>
    </r>
  </si>
  <si>
    <r>
      <rPr>
        <sz val="11"/>
        <rFont val="Times New Roman"/>
        <family val="1"/>
      </rPr>
      <t>17.1.</t>
    </r>
  </si>
  <si>
    <r>
      <rPr>
        <sz val="11"/>
        <rFont val="Times New Roman"/>
        <family val="1"/>
      </rPr>
      <t xml:space="preserve">Cinkuotas įžeminimo
</t>
    </r>
    <r>
      <rPr>
        <sz val="11"/>
        <rFont val="Times New Roman"/>
        <family val="1"/>
      </rPr>
      <t>-</t>
    </r>
    <r>
      <rPr>
        <i/>
        <sz val="11"/>
        <rFont val="Times New Roman"/>
        <family val="1"/>
      </rPr>
      <t>strypas/elektrodas</t>
    </r>
  </si>
  <si>
    <r>
      <rPr>
        <sz val="11"/>
        <rFont val="Times New Roman"/>
        <family val="1"/>
      </rPr>
      <t>vnt.</t>
    </r>
  </si>
  <si>
    <r>
      <rPr>
        <sz val="11"/>
        <rFont val="Times New Roman"/>
        <family val="1"/>
      </rPr>
      <t xml:space="preserve">Cinkuoti įžeminimo elementai
</t>
    </r>
    <r>
      <rPr>
        <i/>
        <sz val="11"/>
        <rFont val="Times New Roman"/>
        <family val="1"/>
      </rPr>
      <t>- Cinkuota įžeminimo juosta (įžeminimui)</t>
    </r>
  </si>
  <si>
    <r>
      <rPr>
        <sz val="11"/>
        <rFont val="Times New Roman"/>
        <family val="1"/>
      </rPr>
      <t>m</t>
    </r>
  </si>
  <si>
    <r>
      <rPr>
        <sz val="11"/>
        <rFont val="Times New Roman"/>
        <family val="1"/>
      </rPr>
      <t xml:space="preserve">Cinkuoti įžeminimo elementai
</t>
    </r>
    <r>
      <rPr>
        <i/>
        <sz val="11"/>
        <rFont val="Times New Roman"/>
        <family val="1"/>
      </rPr>
      <t>- Įkalimo galvutė</t>
    </r>
  </si>
  <si>
    <r>
      <rPr>
        <sz val="11"/>
        <rFont val="Times New Roman"/>
        <family val="1"/>
      </rPr>
      <t xml:space="preserve">Cinkuoti įžeminimo elementai
</t>
    </r>
    <r>
      <rPr>
        <i/>
        <sz val="11"/>
        <rFont val="Times New Roman"/>
        <family val="1"/>
      </rPr>
      <t>- Antgalis</t>
    </r>
  </si>
  <si>
    <r>
      <rPr>
        <sz val="11"/>
        <rFont val="Times New Roman"/>
        <family val="1"/>
      </rPr>
      <t xml:space="preserve">Cinkuoti įžeminimo elementai
</t>
    </r>
    <r>
      <rPr>
        <i/>
        <sz val="11"/>
        <rFont val="Times New Roman"/>
        <family val="1"/>
      </rPr>
      <t>- sujungimo mova</t>
    </r>
  </si>
  <si>
    <r>
      <rPr>
        <sz val="11"/>
        <rFont val="Times New Roman"/>
        <family val="1"/>
      </rPr>
      <t xml:space="preserve">Cinkuoti įžeminimo elementai
</t>
    </r>
    <r>
      <rPr>
        <i/>
        <sz val="11"/>
        <rFont val="Times New Roman"/>
        <family val="1"/>
      </rPr>
      <t>- Kryžminė jungtis</t>
    </r>
  </si>
  <si>
    <r>
      <rPr>
        <sz val="11"/>
        <rFont val="Times New Roman"/>
        <family val="1"/>
      </rPr>
      <t xml:space="preserve">Iki 1 kV kabelių plastikinė izoliacija galinės ir jungiamosios movos:
</t>
    </r>
    <r>
      <rPr>
        <i/>
        <sz val="11"/>
        <rFont val="Times New Roman"/>
        <family val="1"/>
      </rPr>
      <t xml:space="preserve">-Eksploatavimo sąlygos – patalpose;
</t>
    </r>
    <r>
      <rPr>
        <i/>
        <sz val="11"/>
        <rFont val="Times New Roman"/>
        <family val="1"/>
      </rPr>
      <t xml:space="preserve">-Kabelio gyslų skaičius – 4;
</t>
    </r>
    <r>
      <rPr>
        <i/>
        <sz val="11"/>
        <rFont val="Times New Roman"/>
        <family val="1"/>
      </rPr>
      <t>-Jungiamų kabelių gyslų skerspjūvis– 120 mm2</t>
    </r>
  </si>
  <si>
    <r>
      <rPr>
        <sz val="11"/>
        <rFont val="Times New Roman"/>
        <family val="1"/>
      </rPr>
      <t>4x120</t>
    </r>
  </si>
  <si>
    <r>
      <rPr>
        <sz val="11"/>
        <rFont val="Times New Roman"/>
        <family val="1"/>
      </rPr>
      <t>10.1.3.</t>
    </r>
  </si>
  <si>
    <r>
      <rPr>
        <sz val="11"/>
        <rFont val="Times New Roman"/>
        <family val="1"/>
      </rPr>
      <t>GM2 GM3 GM4</t>
    </r>
  </si>
  <si>
    <r>
      <t xml:space="preserve">Iki 1 kV kabelių plastikinė izoliacija galinės ir jungiamosios movos:
</t>
    </r>
    <r>
      <rPr>
        <i/>
        <sz val="11"/>
        <rFont val="Times New Roman"/>
        <family val="1"/>
      </rPr>
      <t>-Eksploatavimo sąlygos – patalpose;</t>
    </r>
    <r>
      <rPr>
        <sz val="11"/>
        <rFont val="Times New Roman"/>
        <family val="1"/>
      </rPr>
      <t xml:space="preserve">
-Kabelio gyslų skaičius – 4;
-Jungiamų kabelių gyslų skerspjūvis– 240 mm2</t>
    </r>
  </si>
  <si>
    <r>
      <rPr>
        <sz val="11"/>
        <rFont val="Times New Roman"/>
        <family val="1"/>
      </rPr>
      <t>4x240</t>
    </r>
  </si>
  <si>
    <r>
      <rPr>
        <sz val="11"/>
        <rFont val="Times New Roman"/>
        <family val="1"/>
      </rPr>
      <t>GM1</t>
    </r>
  </si>
  <si>
    <t>ESO DALIES ŽINIARAŠTIS (TIEKIMAS)</t>
  </si>
  <si>
    <t>ESO DALIES ŽINIARAŠTIS(IŠKĖLIMAS)</t>
  </si>
  <si>
    <t>Viso: 66735,69 Eur.</t>
  </si>
  <si>
    <t>VISO: 2628,17</t>
  </si>
  <si>
    <t>Viso kaina su PVM</t>
  </si>
  <si>
    <t>7.13</t>
  </si>
  <si>
    <t>7.14</t>
  </si>
  <si>
    <t>AB "ESO"tinklų iškėlimo projekto dalies korektūra</t>
  </si>
  <si>
    <t>AB "ESO" tinklų prijungimo projekto dalies korektūra</t>
  </si>
  <si>
    <t>Želdinių ekspertizė</t>
  </si>
  <si>
    <t>7.15</t>
  </si>
  <si>
    <t>m3</t>
  </si>
  <si>
    <t>Kelio ženklų skydų montavimas prie vienstiebių atramų, ant atramų su gembėmis, ant apšvietimo stulpų</t>
  </si>
  <si>
    <t>Betoninių stulpelių 160x120x400 įrengimas ant betono (CC20/25) pagrindo</t>
  </si>
  <si>
    <t>1.15</t>
  </si>
  <si>
    <t xml:space="preserve">Medžių išrovimas persodinimui </t>
  </si>
  <si>
    <t>Žemės sankasos stiprinimas 15 cm storiu (važiuojamoji dalis)</t>
  </si>
  <si>
    <t>Asfalto pagrindo sluoksnio iš mišinio AC 22 PN įrengimas, h-0,08 m</t>
  </si>
  <si>
    <t>Kelio drenažo (PVC gof. Perf. Ø113/126 ) įrengimas ant skaldelės fr. 11/22 užpilant skaldele 11/22 ir apgaubiant geotekstile</t>
  </si>
  <si>
    <t>Įtekėjimo ir ištekėjimo antgalių tvirtinimas monolitiniu betonu ant skaldos sluoksnio, gali būti keičiami į blokus P-10-15 ant skaldos sluoksnio</t>
  </si>
  <si>
    <t>Betoninių antgalių įrengimas monolitiniu betonu ant skaldos sluoksnio, gali būti keičiami į blokus P-10-15 ant skaldos sluoksnio</t>
  </si>
  <si>
    <t>Kelio drenažo apžiūros šulinių įrengimas su ketiniais dangčiais</t>
  </si>
  <si>
    <t xml:space="preserve">Vamzdinės metalinės godruotos vandens pralaidos d-2x1,4 m įrengimas kelyje (43,6 m). </t>
  </si>
  <si>
    <t>Skelto granito trinkelės, h-10 cm</t>
  </si>
  <si>
    <t>Asfalto viršutinis sluoksnis AC 5 VL (raudono atspalvio) h=0,03 m</t>
  </si>
  <si>
    <t>Šalčiui nejautrių medžiagų sluoksnio įrengimas, h =0,37 m</t>
  </si>
  <si>
    <t>Sužemintų granitinių gatvės bordiūrų 1000x150x220 įrengimas ant betono (C20/25) pagrindo</t>
  </si>
  <si>
    <t>4.26.1</t>
  </si>
  <si>
    <t>3.22</t>
  </si>
  <si>
    <t>Iškiliojo kalnelio įrengimas</t>
  </si>
  <si>
    <t>Geotinklo PET 60/60 kN/m įrengimas (žr. brėž. ...VN.B-10)</t>
  </si>
  <si>
    <t>Smėlis armuotam vamzdžio pagrindui (žr. brėž. ...VN.B-10)</t>
  </si>
  <si>
    <r>
      <t>Neautinės geotekstilės iš PP≥150 g/m</t>
    </r>
    <r>
      <rPr>
        <vertAlign val="superscript"/>
        <sz val="12"/>
        <color theme="1"/>
        <rFont val="Times New Roman"/>
        <family val="1"/>
        <charset val="186"/>
      </rPr>
      <t>2</t>
    </r>
    <r>
      <rPr>
        <sz val="12"/>
        <color theme="1"/>
        <rFont val="Times New Roman"/>
        <family val="1"/>
        <charset val="186"/>
      </rPr>
      <t xml:space="preserve"> įrengimas (žr. brėž. ...VN.B-10)</t>
    </r>
  </si>
  <si>
    <t>25.1</t>
  </si>
  <si>
    <t>Žemės darbai šulinių įrengimui:
-	Tranšėjos iškasimas
-	Tranšėjos išramstymas
-	Smėlingo grunto užpylimas ir sutankinimas</t>
  </si>
  <si>
    <t>m2</t>
  </si>
  <si>
    <t>4.7</t>
  </si>
  <si>
    <t>1 tipo bordiūrinių latakų  įrengimas ant betono (C20/25) pagrindo</t>
  </si>
  <si>
    <t>Latakas, L-1,0 m</t>
  </si>
  <si>
    <t>Latakas, L-0,5 m</t>
  </si>
  <si>
    <t xml:space="preserve">m </t>
  </si>
  <si>
    <t>Revizijos dėžės</t>
  </si>
  <si>
    <t>Įtekėjimo dėžės rinkinys</t>
  </si>
  <si>
    <t>Latakai nuvedimui į pravažiavimą (kairė ir dešinė)</t>
  </si>
  <si>
    <t>Latakai pravažiavimui</t>
  </si>
  <si>
    <t>Galinė sienelė</t>
  </si>
  <si>
    <t>2 tipo bordiūrinių latakų  įrengimas ant betono (C20/25) pagrindo:</t>
  </si>
  <si>
    <t xml:space="preserve">Nešvarumų indas </t>
  </si>
  <si>
    <t>4.20</t>
  </si>
  <si>
    <t>4.25</t>
  </si>
  <si>
    <t>4.25.1</t>
  </si>
  <si>
    <t>4.25.2</t>
  </si>
  <si>
    <t>4.25.3</t>
  </si>
  <si>
    <t>4.25.4</t>
  </si>
  <si>
    <t>4.25.5</t>
  </si>
  <si>
    <t>4.25.6</t>
  </si>
  <si>
    <t>4.25.7</t>
  </si>
  <si>
    <t>4.26</t>
  </si>
  <si>
    <t>4.26.2</t>
  </si>
  <si>
    <t>4.26.3</t>
  </si>
  <si>
    <t>4.26.4</t>
  </si>
  <si>
    <t>4.26.5</t>
  </si>
  <si>
    <t>4.26.6</t>
  </si>
  <si>
    <t>4.26.7</t>
  </si>
  <si>
    <t>4.27</t>
  </si>
  <si>
    <t>4.28</t>
  </si>
  <si>
    <t>4.29</t>
  </si>
  <si>
    <t>4.30</t>
  </si>
  <si>
    <t>4.1.2</t>
  </si>
  <si>
    <t>Gruntavimas bitumine emulsija</t>
  </si>
  <si>
    <t>4.1.1</t>
  </si>
  <si>
    <t>Plastikinių pralaidų su antgaliais ardymas, d300</t>
  </si>
  <si>
    <t>Plastikinių pralaidų su antgaliais ardymas, d400</t>
  </si>
  <si>
    <t>Plastikinių pralaidų su antgaliais ardymas, d500</t>
  </si>
  <si>
    <t>G/b pralaidų su antgaliais ardymas, d400</t>
  </si>
  <si>
    <t>G/b pralaidų su antgaliais ardymas, d500</t>
  </si>
  <si>
    <t>G/b pralaidų su antgaliais ardymas, d700</t>
  </si>
  <si>
    <t>G/b pralaidų ardymas su antgaliais, d1200</t>
  </si>
  <si>
    <t>Esamos pėsčiųjų tvorelės demontavimas</t>
  </si>
  <si>
    <t>1.22</t>
  </si>
  <si>
    <t>1.23</t>
  </si>
  <si>
    <t>1.24</t>
  </si>
  <si>
    <t>Medinių konstrukcijų (lieptelių ) demontavimas</t>
  </si>
  <si>
    <t>1.25</t>
  </si>
  <si>
    <t>Mdžių iki 16 cm skersm, medžių kirtimas ir kelmų rovimas</t>
  </si>
  <si>
    <t>3.1.1</t>
  </si>
  <si>
    <t>3.1.2</t>
  </si>
  <si>
    <t xml:space="preserve">Viršutinio asfalto šiurkštinimas </t>
  </si>
  <si>
    <t>Geotinklo PP 60/60 kN/m įrengimas</t>
  </si>
  <si>
    <t>Skaldelės 11/22 įrengimas</t>
  </si>
  <si>
    <t>Geotekstilės įrengimas</t>
  </si>
  <si>
    <t>5.5.1</t>
  </si>
  <si>
    <t>5.5.2</t>
  </si>
  <si>
    <t>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</si>
</sst>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
  </numFmts>
  <fonts count="40" x14ac:knownFonts="1">
    <font>
      <sz val="11"/>
      <color theme="1"/>
      <name val="Calibri"/>
      <family val="2"/>
      <charset val="186"/>
      <scheme val="minor"/>
    </font>
    <font>
      <b/>
      <sz val="12"/>
      <name val="Times New Roman"/>
      <family val="1"/>
      <charset val="186"/>
    </font>
    <font>
      <sz val="11"/>
      <name val="Times New Roman"/>
      <family val="1"/>
      <charset val="186"/>
    </font>
    <font>
      <vertAlign val="superscript"/>
      <sz val="11"/>
      <name val="Times New Roman"/>
      <family val="1"/>
      <charset val="186"/>
    </font>
    <font>
      <sz val="11"/>
      <color rgb="FFFF0000"/>
      <name val="Times New Roman"/>
      <family val="1"/>
      <charset val="186"/>
    </font>
    <font>
      <b/>
      <sz val="11"/>
      <name val="Times New Roman"/>
      <family val="1"/>
      <charset val="186"/>
    </font>
    <font>
      <b/>
      <sz val="11"/>
      <color rgb="FFFF0000"/>
      <name val="Times New Roman"/>
      <family val="1"/>
      <charset val="186"/>
    </font>
    <font>
      <sz val="11"/>
      <name val="Calibri"/>
      <family val="2"/>
      <charset val="186"/>
      <scheme val="minor"/>
    </font>
    <font>
      <sz val="10"/>
      <name val="Arial"/>
      <family val="2"/>
      <charset val="186"/>
    </font>
    <font>
      <sz val="11"/>
      <color theme="1"/>
      <name val="Calibri"/>
      <family val="2"/>
      <charset val="186"/>
      <scheme val="minor"/>
    </font>
    <font>
      <sz val="11"/>
      <color rgb="FFFF0000"/>
      <name val="Calibri"/>
      <family val="2"/>
      <scheme val="minor"/>
    </font>
    <font>
      <sz val="9.35"/>
      <name val="Arial"/>
      <family val="2"/>
      <charset val="186"/>
    </font>
    <font>
      <sz val="11"/>
      <name val="Times New Roman"/>
      <family val="1"/>
      <charset val="186"/>
    </font>
    <font>
      <sz val="8"/>
      <name val="Calibri"/>
      <family val="2"/>
      <charset val="186"/>
      <scheme val="minor"/>
    </font>
    <font>
      <sz val="11"/>
      <color theme="1"/>
      <name val="Times New Roman"/>
      <family val="1"/>
    </font>
    <font>
      <sz val="11"/>
      <color theme="1"/>
      <name val="Times New Roman"/>
      <family val="1"/>
      <charset val="186"/>
    </font>
    <font>
      <sz val="12"/>
      <color theme="1"/>
      <name val="Times New Roman"/>
      <family val="1"/>
      <charset val="186"/>
    </font>
    <font>
      <sz val="11"/>
      <color rgb="FF000000"/>
      <name val="Times New Roman"/>
      <family val="1"/>
      <charset val="186"/>
    </font>
    <font>
      <sz val="11"/>
      <color rgb="FF000000"/>
      <name val="Calibri"/>
      <family val="2"/>
      <charset val="186"/>
    </font>
    <font>
      <b/>
      <sz val="12"/>
      <color theme="1"/>
      <name val="Times New Roman"/>
      <family val="1"/>
      <charset val="186"/>
    </font>
    <font>
      <b/>
      <sz val="11"/>
      <color theme="1"/>
      <name val="Times New Roman"/>
      <family val="1"/>
      <charset val="186"/>
    </font>
    <font>
      <vertAlign val="superscript"/>
      <sz val="12"/>
      <color theme="1"/>
      <name val="Times New Roman"/>
      <family val="1"/>
      <charset val="186"/>
    </font>
    <font>
      <b/>
      <sz val="12"/>
      <color rgb="FF000000"/>
      <name val="Times New Roman"/>
      <family val="1"/>
      <charset val="186"/>
    </font>
    <font>
      <sz val="12"/>
      <color rgb="FF000000"/>
      <name val="Times New Roman"/>
      <family val="1"/>
      <charset val="186"/>
    </font>
    <font>
      <vertAlign val="superscript"/>
      <sz val="12"/>
      <color rgb="FF000000"/>
      <name val="Times New Roman"/>
      <family val="1"/>
      <charset val="186"/>
    </font>
    <font>
      <b/>
      <sz val="11"/>
      <color theme="1"/>
      <name val="Calibri"/>
      <family val="2"/>
      <charset val="186"/>
      <scheme val="minor"/>
    </font>
    <font>
      <sz val="12"/>
      <name val="Times New Roman"/>
      <family val="1"/>
      <charset val="186"/>
    </font>
    <font>
      <sz val="12"/>
      <color rgb="FFFF0000"/>
      <name val="Calibri"/>
      <family val="2"/>
      <scheme val="minor"/>
    </font>
    <font>
      <sz val="12"/>
      <color theme="1"/>
      <name val="Calibri"/>
      <family val="2"/>
      <charset val="186"/>
      <scheme val="minor"/>
    </font>
    <font>
      <sz val="12"/>
      <name val="Calibri"/>
      <family val="2"/>
      <charset val="186"/>
      <scheme val="minor"/>
    </font>
    <font>
      <sz val="12"/>
      <color rgb="FFFF0000"/>
      <name val="Times New Roman"/>
      <family val="1"/>
      <charset val="186"/>
    </font>
    <font>
      <b/>
      <sz val="12"/>
      <color rgb="FFFF0000"/>
      <name val="Times New Roman"/>
      <family val="1"/>
      <charset val="186"/>
    </font>
    <font>
      <sz val="12"/>
      <color rgb="FF000000"/>
      <name val="Calibri"/>
      <family val="2"/>
      <charset val="186"/>
    </font>
    <font>
      <sz val="10"/>
      <color theme="1"/>
      <name val="Times New Roman"/>
      <family val="1"/>
      <charset val="186"/>
    </font>
    <font>
      <sz val="10"/>
      <color rgb="FF000000"/>
      <name val="Times New Roman"/>
      <family val="1"/>
      <charset val="186"/>
    </font>
    <font>
      <sz val="11"/>
      <name val="Times New Roman"/>
      <family val="1"/>
    </font>
    <font>
      <b/>
      <sz val="12"/>
      <name val="Times New Roman"/>
      <family val="1"/>
    </font>
    <font>
      <sz val="11"/>
      <color rgb="FF000000"/>
      <name val="Times New Roman"/>
      <family val="2"/>
    </font>
    <font>
      <i/>
      <sz val="11"/>
      <name val="Times New Roman"/>
      <family val="1"/>
    </font>
    <font>
      <sz val="10"/>
      <color rgb="FF000000"/>
      <name val="Times New Roman"/>
      <family val="1"/>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BFBFBF"/>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11">
    <xf numFmtId="0" fontId="0"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9" fillId="0" borderId="0"/>
    <xf numFmtId="0" fontId="8" fillId="0" borderId="0"/>
    <xf numFmtId="0" fontId="34" fillId="0" borderId="0"/>
  </cellStyleXfs>
  <cellXfs count="232">
    <xf numFmtId="0" fontId="0" fillId="0" borderId="0" xfId="0"/>
    <xf numFmtId="0" fontId="10" fillId="0" borderId="0" xfId="0" applyFont="1"/>
    <xf numFmtId="0" fontId="2" fillId="0" borderId="1" xfId="6" applyFont="1" applyBorder="1" applyAlignment="1">
      <alignment horizontal="center" vertical="center" wrapText="1"/>
    </xf>
    <xf numFmtId="49" fontId="5" fillId="0" borderId="0" xfId="9" applyNumberFormat="1" applyFont="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9"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xf>
    <xf numFmtId="0" fontId="12" fillId="0" borderId="0" xfId="0" applyFont="1" applyAlignment="1">
      <alignment horizontal="center" vertical="center"/>
    </xf>
    <xf numFmtId="0" fontId="0" fillId="0" borderId="0" xfId="0" applyAlignment="1">
      <alignment vertical="center"/>
    </xf>
    <xf numFmtId="164" fontId="0" fillId="0" borderId="0" xfId="0" applyNumberFormat="1"/>
    <xf numFmtId="0" fontId="0" fillId="0" borderId="1" xfId="0" applyBorder="1"/>
    <xf numFmtId="0" fontId="0" fillId="0" borderId="0" xfId="0" applyAlignment="1">
      <alignment horizontal="center" vertical="center"/>
    </xf>
    <xf numFmtId="0" fontId="0" fillId="0" borderId="4" xfId="0" applyBorder="1"/>
    <xf numFmtId="0" fontId="2" fillId="0" borderId="0" xfId="0" applyFont="1" applyAlignment="1">
      <alignment horizontal="center"/>
    </xf>
    <xf numFmtId="164" fontId="0" fillId="0" borderId="0" xfId="0" applyNumberFormat="1" applyAlignment="1">
      <alignment horizontal="center" vertical="center"/>
    </xf>
    <xf numFmtId="164" fontId="2" fillId="0" borderId="1" xfId="0" applyNumberFormat="1" applyFont="1" applyBorder="1" applyAlignment="1">
      <alignment horizontal="center" vertical="center"/>
    </xf>
    <xf numFmtId="0" fontId="1" fillId="0" borderId="0" xfId="0" applyFont="1" applyAlignment="1">
      <alignment horizontal="center"/>
    </xf>
    <xf numFmtId="0" fontId="2" fillId="0" borderId="1" xfId="3" applyFont="1" applyBorder="1" applyAlignment="1">
      <alignment horizontal="center" vertical="center" wrapText="1"/>
    </xf>
    <xf numFmtId="164" fontId="2" fillId="0" borderId="1" xfId="3" applyNumberFormat="1" applyFont="1" applyBorder="1" applyAlignment="1">
      <alignment horizontal="center" vertical="center" wrapText="1"/>
    </xf>
    <xf numFmtId="0" fontId="0" fillId="0" borderId="3" xfId="0" applyBorder="1"/>
    <xf numFmtId="0" fontId="0" fillId="0" borderId="1" xfId="0" applyBorder="1" applyAlignment="1">
      <alignment horizontal="center"/>
    </xf>
    <xf numFmtId="0" fontId="2" fillId="0" borderId="1" xfId="6" applyFont="1" applyBorder="1" applyAlignment="1">
      <alignment horizontal="left" vertical="center"/>
    </xf>
    <xf numFmtId="0" fontId="0" fillId="0" borderId="1" xfId="0" applyBorder="1" applyAlignment="1">
      <alignment vertical="center"/>
    </xf>
    <xf numFmtId="0" fontId="12" fillId="0" borderId="0" xfId="9" applyFont="1" applyAlignment="1">
      <alignment horizontal="center" vertical="center" wrapText="1"/>
    </xf>
    <xf numFmtId="0" fontId="12" fillId="0" borderId="0" xfId="0" applyFont="1" applyAlignment="1">
      <alignment horizontal="left" vertical="center" wrapText="1"/>
    </xf>
    <xf numFmtId="49" fontId="5" fillId="0" borderId="1" xfId="9" applyNumberFormat="1" applyFont="1" applyBorder="1" applyAlignment="1">
      <alignment horizontal="center" vertical="center" wrapText="1"/>
    </xf>
    <xf numFmtId="0" fontId="5" fillId="0" borderId="1" xfId="6" applyFont="1" applyBorder="1" applyAlignment="1">
      <alignment horizontal="center" vertical="center" wrapText="1"/>
    </xf>
    <xf numFmtId="49" fontId="5" fillId="0" borderId="1" xfId="7"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164" fontId="2" fillId="0" borderId="1" xfId="0" applyNumberFormat="1" applyFont="1" applyBorder="1" applyAlignment="1">
      <alignment horizontal="center" vertical="center" wrapText="1"/>
    </xf>
    <xf numFmtId="0" fontId="2" fillId="0" borderId="1" xfId="0" applyFont="1" applyBorder="1" applyAlignment="1">
      <alignment horizontal="left" vertical="center"/>
    </xf>
    <xf numFmtId="0" fontId="0" fillId="0" borderId="1" xfId="0" applyBorder="1" applyAlignment="1">
      <alignment horizontal="center" vertical="center" wrapText="1"/>
    </xf>
    <xf numFmtId="0" fontId="14" fillId="0" borderId="1" xfId="0" applyFont="1" applyBorder="1"/>
    <xf numFmtId="0" fontId="0" fillId="0" borderId="0" xfId="0" applyAlignment="1">
      <alignment wrapText="1"/>
    </xf>
    <xf numFmtId="0" fontId="7" fillId="0" borderId="0" xfId="0" applyFont="1"/>
    <xf numFmtId="1" fontId="0" fillId="0" borderId="0" xfId="0" applyNumberFormat="1"/>
    <xf numFmtId="49" fontId="2" fillId="0" borderId="1" xfId="0" applyNumberFormat="1" applyFont="1" applyBorder="1" applyAlignment="1">
      <alignment horizontal="center" vertical="center"/>
    </xf>
    <xf numFmtId="0" fontId="15" fillId="0" borderId="1" xfId="0" applyFont="1" applyBorder="1" applyAlignment="1">
      <alignment horizontal="center" vertical="center"/>
    </xf>
    <xf numFmtId="164" fontId="0" fillId="0" borderId="1" xfId="0" applyNumberFormat="1" applyBorder="1"/>
    <xf numFmtId="0" fontId="2" fillId="0" borderId="5" xfId="0" applyFont="1" applyBorder="1" applyAlignment="1">
      <alignment horizontal="left" vertical="center" wrapText="1"/>
    </xf>
    <xf numFmtId="0" fontId="2" fillId="0" borderId="0" xfId="0" applyFont="1" applyAlignment="1">
      <alignment horizontal="left" vertical="center" wrapText="1"/>
    </xf>
    <xf numFmtId="164" fontId="15" fillId="0" borderId="1" xfId="0" applyNumberFormat="1" applyFont="1" applyBorder="1" applyAlignment="1">
      <alignment horizontal="center" vertical="center"/>
    </xf>
    <xf numFmtId="165" fontId="15" fillId="0" borderId="1" xfId="6" applyNumberFormat="1" applyFont="1" applyBorder="1" applyAlignment="1">
      <alignment horizontal="center" vertical="center" wrapText="1"/>
    </xf>
    <xf numFmtId="0" fontId="2" fillId="0" borderId="2" xfId="0" applyFont="1" applyBorder="1" applyAlignment="1">
      <alignment horizontal="center" vertical="center"/>
    </xf>
    <xf numFmtId="164" fontId="7" fillId="0" borderId="1" xfId="0" applyNumberFormat="1" applyFont="1" applyBorder="1" applyAlignment="1">
      <alignment horizontal="center" vertical="center"/>
    </xf>
    <xf numFmtId="164" fontId="15" fillId="0" borderId="1" xfId="0" applyNumberFormat="1"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164" fontId="0" fillId="0" borderId="1" xfId="0" applyNumberFormat="1" applyBorder="1" applyAlignment="1">
      <alignment horizontal="center" vertical="center"/>
    </xf>
    <xf numFmtId="1" fontId="15" fillId="0" borderId="1" xfId="0" applyNumberFormat="1" applyFont="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xf>
    <xf numFmtId="0" fontId="2" fillId="0" borderId="1" xfId="6" applyFont="1" applyBorder="1" applyAlignment="1">
      <alignment horizontal="center" wrapText="1"/>
    </xf>
    <xf numFmtId="0" fontId="2" fillId="0" borderId="1" xfId="0" applyFont="1" applyBorder="1" applyAlignment="1">
      <alignment horizontal="center"/>
    </xf>
    <xf numFmtId="0" fontId="15" fillId="0" borderId="1" xfId="0" applyFont="1" applyBorder="1" applyAlignment="1">
      <alignment horizontal="center"/>
    </xf>
    <xf numFmtId="0" fontId="2" fillId="0" borderId="3" xfId="0" applyFont="1" applyBorder="1" applyAlignment="1">
      <alignment horizontal="center" vertical="center"/>
    </xf>
    <xf numFmtId="49" fontId="5" fillId="0" borderId="3" xfId="7" applyNumberFormat="1" applyFont="1" applyBorder="1" applyAlignment="1">
      <alignment horizontal="center" vertical="center" wrapText="1"/>
    </xf>
    <xf numFmtId="0" fontId="17" fillId="0" borderId="1" xfId="0" applyFont="1" applyBorder="1" applyAlignment="1">
      <alignment horizontal="center" vertical="center"/>
    </xf>
    <xf numFmtId="0" fontId="15" fillId="0" borderId="0" xfId="0" applyFont="1" applyAlignment="1">
      <alignment horizontal="center"/>
    </xf>
    <xf numFmtId="0" fontId="7" fillId="0" borderId="0" xfId="0" applyFont="1" applyAlignment="1">
      <alignment horizontal="center"/>
    </xf>
    <xf numFmtId="49" fontId="5" fillId="0" borderId="3" xfId="9" applyNumberFormat="1" applyFont="1" applyBorder="1" applyAlignment="1">
      <alignment horizontal="center" vertical="center" wrapText="1"/>
    </xf>
    <xf numFmtId="164" fontId="0" fillId="0" borderId="1" xfId="0" applyNumberFormat="1" applyBorder="1" applyAlignment="1">
      <alignment horizontal="center"/>
    </xf>
    <xf numFmtId="0" fontId="4" fillId="0" borderId="0" xfId="0" applyFont="1" applyAlignment="1">
      <alignment horizontal="center" vertical="center" wrapText="1"/>
    </xf>
    <xf numFmtId="0" fontId="6" fillId="0" borderId="0" xfId="6" applyFont="1" applyAlignment="1">
      <alignment vertical="center" wrapText="1"/>
    </xf>
    <xf numFmtId="0" fontId="15" fillId="0" borderId="1" xfId="0" applyFont="1" applyBorder="1" applyAlignment="1">
      <alignment vertical="center" wrapText="1"/>
    </xf>
    <xf numFmtId="0" fontId="4" fillId="0" borderId="1" xfId="0" applyFont="1" applyBorder="1" applyAlignment="1">
      <alignment horizontal="center" vertical="center" wrapText="1"/>
    </xf>
    <xf numFmtId="0" fontId="22" fillId="2"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0" xfId="0" applyFont="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xf>
    <xf numFmtId="0" fontId="16" fillId="0" borderId="1" xfId="0" applyFont="1" applyBorder="1"/>
    <xf numFmtId="0" fontId="16" fillId="0" borderId="1" xfId="0" applyFont="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vertical="center" wrapText="1"/>
    </xf>
    <xf numFmtId="0" fontId="22" fillId="0" borderId="1" xfId="0" applyFont="1" applyBorder="1" applyAlignment="1">
      <alignment horizontal="center" vertical="center" wrapText="1"/>
    </xf>
    <xf numFmtId="0" fontId="23" fillId="0" borderId="1" xfId="0" applyFont="1" applyBorder="1"/>
    <xf numFmtId="0" fontId="23" fillId="0" borderId="1" xfId="0" applyFon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vertical="center" wrapText="1"/>
    </xf>
    <xf numFmtId="0" fontId="22" fillId="0" borderId="1" xfId="0" applyFont="1" applyBorder="1" applyAlignment="1">
      <alignment horizontal="center"/>
    </xf>
    <xf numFmtId="0" fontId="17" fillId="0" borderId="1" xfId="0" applyFont="1" applyBorder="1" applyAlignment="1">
      <alignment horizontal="left" vertical="center"/>
    </xf>
    <xf numFmtId="1" fontId="2" fillId="0" borderId="5" xfId="0" applyNumberFormat="1" applyFont="1" applyBorder="1" applyAlignment="1">
      <alignment horizontal="center" vertical="center"/>
    </xf>
    <xf numFmtId="0" fontId="2" fillId="0" borderId="1" xfId="0" applyFont="1" applyBorder="1" applyAlignment="1">
      <alignment horizontal="left"/>
    </xf>
    <xf numFmtId="0" fontId="7" fillId="0" borderId="1" xfId="0" applyFont="1" applyBorder="1" applyAlignment="1">
      <alignment horizontal="center"/>
    </xf>
    <xf numFmtId="0" fontId="25" fillId="0" borderId="0" xfId="0" applyFont="1"/>
    <xf numFmtId="0" fontId="1" fillId="3" borderId="1" xfId="3" applyFont="1" applyFill="1" applyBorder="1" applyAlignment="1">
      <alignment horizontal="center" vertical="center" wrapText="1"/>
    </xf>
    <xf numFmtId="0" fontId="17" fillId="0" borderId="1" xfId="0" applyFont="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left" vertical="center"/>
    </xf>
    <xf numFmtId="0" fontId="26" fillId="0" borderId="0" xfId="3" applyFont="1" applyAlignment="1">
      <alignment horizontal="center" vertical="center" wrapText="1"/>
    </xf>
    <xf numFmtId="0" fontId="1" fillId="0" borderId="1" xfId="3" applyFont="1" applyBorder="1" applyAlignment="1">
      <alignment horizontal="center" vertical="center" wrapText="1"/>
    </xf>
    <xf numFmtId="0" fontId="26" fillId="0" borderId="0" xfId="0" applyFont="1" applyAlignment="1">
      <alignment horizontal="left" vertical="center" wrapText="1"/>
    </xf>
    <xf numFmtId="0" fontId="26" fillId="0" borderId="1" xfId="0" applyFont="1" applyBorder="1" applyAlignment="1">
      <alignment horizontal="left" vertical="center"/>
    </xf>
    <xf numFmtId="0" fontId="26" fillId="0" borderId="1" xfId="0" applyFont="1" applyBorder="1" applyAlignment="1">
      <alignment horizontal="left" wrapText="1"/>
    </xf>
    <xf numFmtId="0" fontId="26" fillId="0" borderId="1" xfId="0" applyFont="1" applyBorder="1" applyAlignment="1">
      <alignment horizontal="left" vertical="center" wrapText="1"/>
    </xf>
    <xf numFmtId="0" fontId="27" fillId="0" borderId="0" xfId="0" applyFont="1"/>
    <xf numFmtId="0" fontId="28" fillId="0" borderId="0" xfId="0" applyFont="1"/>
    <xf numFmtId="0" fontId="29" fillId="0" borderId="0" xfId="0" applyFont="1"/>
    <xf numFmtId="0" fontId="30" fillId="0" borderId="0" xfId="0" applyFont="1" applyAlignment="1">
      <alignment horizontal="center" vertical="center" wrapText="1"/>
    </xf>
    <xf numFmtId="0" fontId="26" fillId="0" borderId="1" xfId="3" applyFont="1" applyBorder="1" applyAlignment="1">
      <alignment horizontal="center" vertical="center" wrapText="1"/>
    </xf>
    <xf numFmtId="0" fontId="19" fillId="0" borderId="1" xfId="0" applyFont="1" applyBorder="1"/>
    <xf numFmtId="0" fontId="28" fillId="0" borderId="0" xfId="0" applyFont="1" applyAlignment="1">
      <alignment vertical="center"/>
    </xf>
    <xf numFmtId="0" fontId="31" fillId="0" borderId="0" xfId="6" applyFont="1" applyAlignment="1">
      <alignment vertical="center" wrapText="1"/>
    </xf>
    <xf numFmtId="0" fontId="26" fillId="0" borderId="0" xfId="0" applyFont="1" applyAlignment="1">
      <alignment vertical="center"/>
    </xf>
    <xf numFmtId="164" fontId="26" fillId="0" borderId="0" xfId="0" applyNumberFormat="1" applyFont="1" applyAlignment="1">
      <alignment horizontal="center" vertical="center"/>
    </xf>
    <xf numFmtId="0" fontId="28" fillId="0" borderId="1" xfId="0" applyFont="1" applyBorder="1"/>
    <xf numFmtId="0" fontId="26" fillId="0" borderId="0" xfId="0" applyFont="1" applyAlignment="1">
      <alignment horizontal="center" vertical="center"/>
    </xf>
    <xf numFmtId="1" fontId="26" fillId="0" borderId="0" xfId="0" applyNumberFormat="1" applyFont="1" applyAlignment="1">
      <alignment horizontal="center" vertical="center"/>
    </xf>
    <xf numFmtId="0" fontId="28" fillId="0" borderId="0" xfId="0" applyFont="1" applyAlignment="1">
      <alignment horizontal="center" vertical="center" wrapText="1"/>
    </xf>
    <xf numFmtId="0" fontId="21" fillId="0" borderId="1" xfId="0" applyFont="1" applyBorder="1" applyAlignment="1">
      <alignment vertical="center" wrapText="1"/>
    </xf>
    <xf numFmtId="0" fontId="28" fillId="0" borderId="1" xfId="0" applyFont="1" applyBorder="1" applyAlignment="1">
      <alignment horizontal="center" vertical="center"/>
    </xf>
    <xf numFmtId="164" fontId="28" fillId="0" borderId="0" xfId="0" applyNumberFormat="1" applyFont="1" applyAlignment="1">
      <alignment horizontal="center" vertical="center"/>
    </xf>
    <xf numFmtId="0" fontId="28" fillId="0" borderId="4" xfId="0" applyFont="1" applyBorder="1"/>
    <xf numFmtId="0" fontId="16" fillId="0" borderId="1" xfId="0" applyFont="1" applyBorder="1" applyAlignment="1">
      <alignment horizontal="left" vertical="center" wrapText="1" indent="2"/>
    </xf>
    <xf numFmtId="0" fontId="26" fillId="0" borderId="1" xfId="0" applyFont="1" applyBorder="1" applyAlignment="1">
      <alignment horizontal="center" vertical="center"/>
    </xf>
    <xf numFmtId="0" fontId="26" fillId="0" borderId="1" xfId="6" applyFont="1" applyBorder="1" applyAlignment="1">
      <alignment horizontal="center" vertical="center" wrapText="1"/>
    </xf>
    <xf numFmtId="1" fontId="26" fillId="0" borderId="1" xfId="0" applyNumberFormat="1" applyFont="1" applyBorder="1" applyAlignment="1">
      <alignment horizontal="center" vertical="center"/>
    </xf>
    <xf numFmtId="0" fontId="26" fillId="0" borderId="0" xfId="0" applyFont="1" applyAlignment="1">
      <alignment horizontal="center"/>
    </xf>
    <xf numFmtId="49" fontId="1" fillId="0" borderId="0" xfId="9" applyNumberFormat="1" applyFont="1" applyAlignment="1">
      <alignment horizontal="center" vertical="center" wrapText="1"/>
    </xf>
    <xf numFmtId="164" fontId="28" fillId="0" borderId="0" xfId="0" applyNumberFormat="1" applyFont="1"/>
    <xf numFmtId="0" fontId="16" fillId="0" borderId="1" xfId="0" applyFont="1" applyBorder="1" applyAlignment="1">
      <alignment wrapText="1"/>
    </xf>
    <xf numFmtId="0" fontId="26" fillId="0" borderId="1" xfId="0" applyFont="1" applyBorder="1" applyAlignment="1">
      <alignment horizontal="center" vertical="center" wrapText="1"/>
    </xf>
    <xf numFmtId="164" fontId="28" fillId="0" borderId="1" xfId="0" applyNumberFormat="1" applyFont="1" applyBorder="1" applyAlignment="1">
      <alignment horizontal="center" vertical="center"/>
    </xf>
    <xf numFmtId="164" fontId="27" fillId="0" borderId="0" xfId="0" applyNumberFormat="1" applyFont="1" applyAlignment="1">
      <alignment horizontal="center" vertical="center"/>
    </xf>
    <xf numFmtId="1" fontId="26" fillId="0" borderId="1" xfId="0" applyNumberFormat="1" applyFont="1" applyBorder="1" applyAlignment="1">
      <alignment horizontal="center" vertical="center" wrapText="1"/>
    </xf>
    <xf numFmtId="1" fontId="16" fillId="0" borderId="1" xfId="0" applyNumberFormat="1" applyFont="1" applyBorder="1" applyAlignment="1">
      <alignment horizontal="center" vertical="center" wrapText="1"/>
    </xf>
    <xf numFmtId="2" fontId="1" fillId="0" borderId="0" xfId="0" applyNumberFormat="1" applyFont="1" applyAlignment="1">
      <alignment horizontal="left" vertical="center" wrapText="1"/>
    </xf>
    <xf numFmtId="0" fontId="30" fillId="0" borderId="1" xfId="0" applyFont="1" applyBorder="1" applyAlignment="1">
      <alignment horizontal="center" vertical="center" wrapText="1"/>
    </xf>
    <xf numFmtId="0" fontId="1" fillId="0" borderId="0" xfId="4" applyFont="1" applyAlignment="1">
      <alignment horizontal="center" vertical="center" wrapText="1"/>
    </xf>
    <xf numFmtId="0" fontId="32" fillId="0" borderId="0" xfId="0" applyFont="1" applyAlignment="1">
      <alignment horizontal="left" vertical="center"/>
    </xf>
    <xf numFmtId="0" fontId="32" fillId="0" borderId="0" xfId="0" applyFont="1" applyAlignment="1">
      <alignment horizontal="center" vertical="center"/>
    </xf>
    <xf numFmtId="1" fontId="26" fillId="0" borderId="0" xfId="0" applyNumberFormat="1" applyFont="1" applyAlignment="1">
      <alignment horizontal="center" vertical="center" wrapText="1"/>
    </xf>
    <xf numFmtId="0" fontId="26" fillId="0" borderId="0" xfId="9" applyFont="1" applyAlignment="1">
      <alignment horizontal="center" vertical="center" wrapText="1"/>
    </xf>
    <xf numFmtId="0" fontId="28" fillId="0" borderId="0" xfId="0" applyFont="1" applyAlignment="1">
      <alignment horizontal="center" vertical="center"/>
    </xf>
    <xf numFmtId="0" fontId="5" fillId="0" borderId="1" xfId="3" applyFont="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horizontal="left" vertical="center"/>
    </xf>
    <xf numFmtId="0" fontId="0" fillId="3" borderId="1" xfId="0" applyFill="1" applyBorder="1" applyAlignment="1">
      <alignment vertical="center"/>
    </xf>
    <xf numFmtId="0" fontId="2" fillId="0" borderId="1" xfId="0" applyFont="1" applyBorder="1" applyAlignment="1">
      <alignment vertical="center" wrapText="1"/>
    </xf>
    <xf numFmtId="0" fontId="33"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2" fillId="0" borderId="1" xfId="10" applyFont="1" applyBorder="1" applyAlignment="1">
      <alignment horizontal="center" vertical="center" wrapText="1"/>
    </xf>
    <xf numFmtId="0" fontId="2" fillId="0" borderId="1" xfId="10" applyFont="1" applyBorder="1" applyAlignment="1">
      <alignment horizontal="center" vertical="top" wrapText="1"/>
    </xf>
    <xf numFmtId="0" fontId="34" fillId="0" borderId="1" xfId="10" applyBorder="1" applyAlignment="1">
      <alignment horizontal="center" vertical="center" wrapText="1"/>
    </xf>
    <xf numFmtId="0" fontId="34" fillId="0" borderId="1" xfId="10" applyBorder="1" applyAlignment="1">
      <alignment horizontal="center" vertical="top" wrapText="1"/>
    </xf>
    <xf numFmtId="166" fontId="37" fillId="0" borderId="1" xfId="10" applyNumberFormat="1" applyFont="1" applyBorder="1" applyAlignment="1">
      <alignment horizontal="center" vertical="center" wrapText="1" shrinkToFit="1"/>
    </xf>
    <xf numFmtId="0" fontId="34" fillId="0" borderId="1" xfId="10" applyBorder="1" applyAlignment="1">
      <alignment horizontal="left" vertical="top" wrapText="1"/>
    </xf>
    <xf numFmtId="1" fontId="37" fillId="0" borderId="1" xfId="10" applyNumberFormat="1" applyFont="1" applyBorder="1" applyAlignment="1">
      <alignment horizontal="center" vertical="center" wrapText="1" shrinkToFit="1"/>
    </xf>
    <xf numFmtId="0" fontId="39" fillId="0" borderId="1" xfId="10" applyFont="1" applyBorder="1" applyAlignment="1">
      <alignment horizontal="left" vertical="top" wrapText="1"/>
    </xf>
    <xf numFmtId="166" fontId="37" fillId="0" borderId="1" xfId="10" applyNumberFormat="1" applyFont="1" applyBorder="1" applyAlignment="1">
      <alignment horizontal="center" vertical="top" wrapText="1" shrinkToFit="1"/>
    </xf>
    <xf numFmtId="1" fontId="37" fillId="0" borderId="1" xfId="10" applyNumberFormat="1" applyFont="1" applyBorder="1" applyAlignment="1">
      <alignment horizontal="center" vertical="top" wrapText="1" shrinkToFit="1"/>
    </xf>
    <xf numFmtId="164" fontId="37" fillId="0" borderId="1" xfId="10" applyNumberFormat="1" applyFont="1" applyBorder="1" applyAlignment="1">
      <alignment horizontal="center" vertical="top" wrapText="1" shrinkToFit="1"/>
    </xf>
    <xf numFmtId="0" fontId="35" fillId="0" borderId="1" xfId="10" applyFont="1" applyBorder="1" applyAlignment="1">
      <alignment horizontal="left" vertical="top" wrapText="1"/>
    </xf>
    <xf numFmtId="0" fontId="25" fillId="0" borderId="0" xfId="0" applyFont="1" applyAlignment="1">
      <alignment wrapText="1"/>
    </xf>
    <xf numFmtId="0" fontId="0" fillId="0" borderId="1" xfId="0" applyBorder="1" applyAlignment="1">
      <alignment wrapText="1"/>
    </xf>
    <xf numFmtId="0" fontId="16" fillId="0" borderId="0" xfId="0" applyFont="1" applyAlignment="1">
      <alignment horizontal="center" vertical="center" wrapText="1"/>
    </xf>
    <xf numFmtId="0" fontId="2" fillId="5" borderId="1" xfId="0" applyFont="1" applyFill="1" applyBorder="1" applyAlignment="1">
      <alignment horizontal="left" vertical="center" wrapText="1"/>
    </xf>
    <xf numFmtId="1" fontId="15"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0" fillId="5" borderId="1" xfId="0" applyFill="1" applyBorder="1" applyAlignment="1">
      <alignment horizontal="center"/>
    </xf>
    <xf numFmtId="0" fontId="2" fillId="5" borderId="5" xfId="0" applyFont="1" applyFill="1" applyBorder="1" applyAlignment="1">
      <alignment horizontal="left" vertical="center" wrapText="1"/>
    </xf>
    <xf numFmtId="0" fontId="17" fillId="5" borderId="1" xfId="0" applyFont="1" applyFill="1" applyBorder="1" applyAlignment="1">
      <alignment horizontal="center" vertical="center"/>
    </xf>
    <xf numFmtId="0" fontId="18" fillId="5" borderId="1" xfId="0" applyFont="1" applyFill="1" applyBorder="1" applyAlignment="1">
      <alignment horizontal="center" vertical="center"/>
    </xf>
    <xf numFmtId="0" fontId="5" fillId="0" borderId="1" xfId="0" applyFont="1" applyBorder="1" applyAlignment="1">
      <alignment horizontal="left" vertical="center" wrapText="1"/>
    </xf>
    <xf numFmtId="0" fontId="2" fillId="5" borderId="1" xfId="0" applyFont="1" applyFill="1" applyBorder="1" applyAlignment="1">
      <alignment horizontal="center" vertical="center" wrapText="1"/>
    </xf>
    <xf numFmtId="0" fontId="5" fillId="5" borderId="1" xfId="0" applyFont="1" applyFill="1" applyBorder="1" applyAlignment="1">
      <alignment horizontal="left" vertical="center"/>
    </xf>
    <xf numFmtId="0" fontId="5" fillId="5" borderId="1" xfId="0" applyFont="1" applyFill="1" applyBorder="1" applyAlignment="1">
      <alignment horizontal="left" vertical="center" wrapText="1"/>
    </xf>
    <xf numFmtId="1" fontId="2" fillId="5" borderId="1" xfId="0" applyNumberFormat="1" applyFont="1" applyFill="1" applyBorder="1" applyAlignment="1">
      <alignment horizontal="center" vertical="center" wrapText="1"/>
    </xf>
    <xf numFmtId="1" fontId="15" fillId="5" borderId="1"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wrapText="1"/>
    </xf>
    <xf numFmtId="164" fontId="15" fillId="5" borderId="1" xfId="0" applyNumberFormat="1" applyFont="1" applyFill="1" applyBorder="1" applyAlignment="1">
      <alignment horizontal="center" vertical="center" wrapText="1"/>
    </xf>
    <xf numFmtId="0" fontId="20" fillId="5" borderId="0" xfId="0" applyFont="1" applyFill="1" applyAlignment="1">
      <alignment wrapText="1"/>
    </xf>
    <xf numFmtId="1" fontId="4" fillId="5" borderId="1" xfId="0" applyNumberFormat="1" applyFont="1" applyFill="1" applyBorder="1" applyAlignment="1">
      <alignment horizontal="center" vertical="center" wrapText="1"/>
    </xf>
    <xf numFmtId="164" fontId="0" fillId="5" borderId="1" xfId="0" applyNumberFormat="1" applyFill="1" applyBorder="1" applyAlignment="1">
      <alignment horizontal="center" vertical="center"/>
    </xf>
    <xf numFmtId="9" fontId="14" fillId="5" borderId="1" xfId="0" applyNumberFormat="1" applyFont="1" applyFill="1" applyBorder="1"/>
    <xf numFmtId="0" fontId="16" fillId="5" borderId="1" xfId="0" applyFont="1" applyFill="1" applyBorder="1" applyAlignment="1">
      <alignment horizontal="center" vertical="center" wrapText="1"/>
    </xf>
    <xf numFmtId="0" fontId="0" fillId="5" borderId="0" xfId="0" applyFill="1" applyAlignment="1">
      <alignment horizontal="center"/>
    </xf>
    <xf numFmtId="1" fontId="4" fillId="0" borderId="1" xfId="0" applyNumberFormat="1" applyFont="1" applyBorder="1" applyAlignment="1">
      <alignment horizontal="center" vertical="center" wrapText="1"/>
    </xf>
    <xf numFmtId="1" fontId="7" fillId="5" borderId="1" xfId="0" applyNumberFormat="1" applyFont="1" applyFill="1" applyBorder="1" applyAlignment="1">
      <alignment horizontal="center"/>
    </xf>
    <xf numFmtId="1" fontId="0" fillId="5" borderId="1" xfId="0" applyNumberFormat="1" applyFill="1" applyBorder="1" applyAlignment="1">
      <alignment horizontal="center"/>
    </xf>
    <xf numFmtId="1" fontId="0" fillId="5" borderId="1" xfId="0" applyNumberFormat="1" applyFill="1" applyBorder="1" applyAlignment="1">
      <alignment horizontal="center" vertical="center"/>
    </xf>
    <xf numFmtId="0" fontId="15" fillId="0" borderId="2" xfId="0" applyFont="1" applyBorder="1" applyAlignment="1">
      <alignment horizontal="center" vertical="center"/>
    </xf>
    <xf numFmtId="1" fontId="2" fillId="5" borderId="1" xfId="0" applyNumberFormat="1" applyFont="1" applyFill="1" applyBorder="1" applyAlignment="1">
      <alignment horizontal="center" vertical="center"/>
    </xf>
    <xf numFmtId="0" fontId="2" fillId="0" borderId="2" xfId="0" applyFont="1" applyBorder="1" applyAlignment="1">
      <alignment vertical="center" wrapText="1"/>
    </xf>
    <xf numFmtId="0" fontId="23" fillId="5" borderId="1" xfId="0" applyFont="1" applyFill="1" applyBorder="1" applyAlignment="1">
      <alignment horizontal="center" vertical="center"/>
    </xf>
    <xf numFmtId="0" fontId="2" fillId="5" borderId="1" xfId="0" applyFont="1" applyFill="1" applyBorder="1" applyAlignment="1">
      <alignment horizontal="left" vertical="center"/>
    </xf>
    <xf numFmtId="0" fontId="15" fillId="5" borderId="1" xfId="0" applyFont="1" applyFill="1" applyBorder="1" applyAlignment="1">
      <alignment horizontal="center" vertical="center"/>
    </xf>
    <xf numFmtId="0" fontId="7" fillId="5" borderId="1" xfId="0" applyFont="1" applyFill="1" applyBorder="1" applyAlignment="1">
      <alignment horizontal="center"/>
    </xf>
    <xf numFmtId="0" fontId="2" fillId="5" borderId="1" xfId="0" applyFont="1" applyFill="1" applyBorder="1" applyAlignment="1">
      <alignment horizontal="center"/>
    </xf>
    <xf numFmtId="2" fontId="1" fillId="0" borderId="0" xfId="0" applyNumberFormat="1" applyFont="1" applyAlignment="1">
      <alignment horizontal="center"/>
    </xf>
    <xf numFmtId="2" fontId="2" fillId="0" borderId="1" xfId="3" applyNumberFormat="1" applyFont="1" applyBorder="1" applyAlignment="1">
      <alignment horizontal="center" vertical="center" wrapText="1"/>
    </xf>
    <xf numFmtId="2" fontId="5" fillId="0" borderId="1" xfId="6" applyNumberFormat="1" applyFont="1" applyBorder="1" applyAlignment="1">
      <alignment horizontal="center" vertical="center" wrapText="1"/>
    </xf>
    <xf numFmtId="2" fontId="2" fillId="0" borderId="1" xfId="0" applyNumberFormat="1" applyFont="1" applyBorder="1" applyAlignment="1">
      <alignment horizontal="left" vertical="center" wrapText="1"/>
    </xf>
    <xf numFmtId="2" fontId="0" fillId="0" borderId="0" xfId="0" applyNumberFormat="1"/>
    <xf numFmtId="2" fontId="1" fillId="0" borderId="0" xfId="0" applyNumberFormat="1" applyFont="1" applyAlignment="1">
      <alignment horizontal="right"/>
    </xf>
    <xf numFmtId="2" fontId="2" fillId="0" borderId="1" xfId="3" applyNumberFormat="1" applyFont="1" applyBorder="1" applyAlignment="1">
      <alignment horizontal="right" vertical="center" wrapText="1"/>
    </xf>
    <xf numFmtId="2" fontId="0" fillId="0" borderId="1" xfId="0" applyNumberFormat="1" applyBorder="1" applyAlignment="1">
      <alignment horizontal="right"/>
    </xf>
    <xf numFmtId="2" fontId="12" fillId="0" borderId="1" xfId="0" applyNumberFormat="1" applyFont="1" applyBorder="1" applyAlignment="1">
      <alignment horizontal="right"/>
    </xf>
    <xf numFmtId="2" fontId="12" fillId="0" borderId="1" xfId="0" applyNumberFormat="1" applyFont="1" applyBorder="1" applyAlignment="1">
      <alignment horizontal="right" vertical="center"/>
    </xf>
    <xf numFmtId="2" fontId="12" fillId="0" borderId="0" xfId="0" applyNumberFormat="1" applyFont="1" applyAlignment="1">
      <alignment horizontal="right" wrapText="1"/>
    </xf>
    <xf numFmtId="2" fontId="12" fillId="0" borderId="0" xfId="0" applyNumberFormat="1" applyFont="1" applyAlignment="1">
      <alignment horizontal="right" vertical="center" wrapText="1"/>
    </xf>
    <xf numFmtId="2" fontId="0" fillId="0" borderId="0" xfId="0" applyNumberFormat="1" applyAlignment="1">
      <alignment horizontal="right" vertical="center"/>
    </xf>
    <xf numFmtId="0" fontId="1" fillId="0" borderId="0" xfId="0" applyFont="1" applyAlignment="1">
      <alignment horizontal="center"/>
    </xf>
    <xf numFmtId="0" fontId="2" fillId="0" borderId="1" xfId="10" applyFont="1" applyBorder="1" applyAlignment="1">
      <alignment horizontal="center" vertical="center" wrapText="1"/>
    </xf>
    <xf numFmtId="0" fontId="1" fillId="0" borderId="1" xfId="10" applyFont="1" applyBorder="1" applyAlignment="1">
      <alignment horizontal="center" vertical="top" wrapText="1"/>
    </xf>
    <xf numFmtId="0" fontId="15" fillId="0" borderId="1" xfId="0" applyFont="1" applyBorder="1" applyAlignment="1">
      <alignment horizontal="center" vertical="center" wrapText="1"/>
    </xf>
    <xf numFmtId="0" fontId="0" fillId="0" borderId="1" xfId="0" applyBorder="1"/>
    <xf numFmtId="0" fontId="2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2" fillId="4"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0" borderId="3" xfId="0" applyFont="1" applyBorder="1" applyAlignment="1">
      <alignment horizontal="left"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cellXfs>
  <cellStyles count="11">
    <cellStyle name="Įprastas" xfId="0" builtinId="0"/>
    <cellStyle name="Normal 2" xfId="4" xr:uid="{00000000-0005-0000-0000-000002000000}"/>
    <cellStyle name="Normal 3" xfId="5" xr:uid="{00000000-0005-0000-0000-000003000000}"/>
    <cellStyle name="Normal 4" xfId="6" xr:uid="{00000000-0005-0000-0000-000004000000}"/>
    <cellStyle name="Normal 5" xfId="7" xr:uid="{00000000-0005-0000-0000-000005000000}"/>
    <cellStyle name="Normal 6" xfId="8" xr:uid="{00000000-0005-0000-0000-000006000000}"/>
    <cellStyle name="Normal 62" xfId="1" xr:uid="{00000000-0005-0000-0000-000007000000}"/>
    <cellStyle name="Normal 7" xfId="9" xr:uid="{00000000-0005-0000-0000-000008000000}"/>
    <cellStyle name="Normal 84" xfId="2" xr:uid="{00000000-0005-0000-0000-000009000000}"/>
    <cellStyle name="Normal 9" xfId="10" xr:uid="{0CA34856-2662-444E-B1ED-5F09370EF405}"/>
    <cellStyle name="Normal 95" xfId="3"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0.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6" Type="http://schemas.microsoft.com/office/2017/10/relationships/person" Target="persons/pers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so.lt/download/112613/0%2C4%20kv%20saugikliu%20lydieji%20ideklai.docx" TargetMode="External"/><Relationship Id="rId2" Type="http://schemas.openxmlformats.org/officeDocument/2006/relationships/hyperlink" Target="https://www.eso.lt/download/112613/0%2C4%20kv%20saugikliu%20lydieji%20ideklai.docx" TargetMode="External"/><Relationship Id="rId1" Type="http://schemas.openxmlformats.org/officeDocument/2006/relationships/hyperlink" Target="https://www.eso.lt/download/96125/0%2C4%20kv%20vidaus%20tipo%20saugikli%C5%B2-kirtikli%C5%B2%20blokai.doc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E9293-0464-451B-8E91-2592F72A464D}">
  <sheetPr>
    <tabColor rgb="FF92D050"/>
    <pageSetUpPr fitToPage="1"/>
  </sheetPr>
  <dimension ref="A1:G165"/>
  <sheetViews>
    <sheetView tabSelected="1" view="pageBreakPreview" topLeftCell="A9" zoomScale="85" zoomScaleNormal="85" zoomScaleSheetLayoutView="85" workbookViewId="0">
      <selection activeCell="O146" sqref="O146"/>
    </sheetView>
  </sheetViews>
  <sheetFormatPr defaultRowHeight="15" x14ac:dyDescent="0.25"/>
  <cols>
    <col min="1" max="1" width="6" bestFit="1" customWidth="1"/>
    <col min="2" max="2" width="70.7109375" customWidth="1"/>
    <col min="5" max="5" width="9.5703125" bestFit="1" customWidth="1"/>
    <col min="6" max="6" width="14" style="204" customWidth="1"/>
    <col min="7" max="7" width="11" style="212" customWidth="1"/>
  </cols>
  <sheetData>
    <row r="1" spans="1:7" ht="15.75" x14ac:dyDescent="0.25">
      <c r="A1" s="213" t="s">
        <v>81</v>
      </c>
      <c r="B1" s="213"/>
      <c r="C1" s="213"/>
      <c r="D1" s="213"/>
      <c r="E1" s="213"/>
      <c r="F1" s="213"/>
      <c r="G1" s="205"/>
    </row>
    <row r="2" spans="1:7" ht="15.75" x14ac:dyDescent="0.25">
      <c r="A2" s="19"/>
      <c r="B2" s="19" t="s">
        <v>469</v>
      </c>
      <c r="C2" s="19"/>
      <c r="D2" s="19"/>
      <c r="E2" s="19"/>
      <c r="F2" s="200"/>
      <c r="G2" s="205"/>
    </row>
    <row r="3" spans="1:7" ht="15.75" customHeight="1" x14ac:dyDescent="0.25">
      <c r="A3" s="19"/>
      <c r="B3" s="19"/>
      <c r="C3" s="19"/>
      <c r="D3" s="19"/>
      <c r="E3" s="19"/>
      <c r="F3" s="200"/>
      <c r="G3" s="205"/>
    </row>
    <row r="4" spans="1:7" ht="30" x14ac:dyDescent="0.25">
      <c r="A4" s="20" t="s">
        <v>9</v>
      </c>
      <c r="B4" s="20" t="s">
        <v>11</v>
      </c>
      <c r="C4" s="20" t="s">
        <v>67</v>
      </c>
      <c r="D4" s="20" t="s">
        <v>1</v>
      </c>
      <c r="E4" s="21" t="s">
        <v>2</v>
      </c>
      <c r="F4" s="201" t="s">
        <v>467</v>
      </c>
      <c r="G4" s="206" t="s">
        <v>468</v>
      </c>
    </row>
    <row r="5" spans="1:7" ht="15" customHeight="1" x14ac:dyDescent="0.25">
      <c r="A5" s="29"/>
      <c r="B5" s="29" t="s">
        <v>40</v>
      </c>
      <c r="C5" s="29"/>
      <c r="D5" s="29"/>
      <c r="E5" s="29"/>
      <c r="F5" s="202"/>
      <c r="G5" s="207"/>
    </row>
    <row r="6" spans="1:7" s="11" customFormat="1" x14ac:dyDescent="0.25">
      <c r="A6" s="41" t="s">
        <v>8</v>
      </c>
      <c r="B6" s="24" t="s">
        <v>3</v>
      </c>
      <c r="C6" s="42" t="s">
        <v>69</v>
      </c>
      <c r="D6" s="57" t="s">
        <v>4</v>
      </c>
      <c r="E6" s="47">
        <v>1.117</v>
      </c>
      <c r="F6" s="209">
        <v>688</v>
      </c>
      <c r="G6" s="209">
        <f>+ROUND(F6*E6,2)</f>
        <v>768.5</v>
      </c>
    </row>
    <row r="7" spans="1:7" s="11" customFormat="1" ht="18" x14ac:dyDescent="0.25">
      <c r="A7" s="41" t="s">
        <v>26</v>
      </c>
      <c r="B7" s="35" t="s">
        <v>120</v>
      </c>
      <c r="C7" s="42" t="s">
        <v>69</v>
      </c>
      <c r="D7" s="58" t="s">
        <v>31</v>
      </c>
      <c r="E7" s="46">
        <v>6927</v>
      </c>
      <c r="F7" s="209">
        <v>3.87</v>
      </c>
      <c r="G7" s="209">
        <f t="shared" ref="G7:G70" si="0">+ROUND(F7*E7,2)</f>
        <v>26807.49</v>
      </c>
    </row>
    <row r="8" spans="1:7" s="11" customFormat="1" ht="18" x14ac:dyDescent="0.25">
      <c r="A8" s="41" t="s">
        <v>41</v>
      </c>
      <c r="B8" s="35" t="s">
        <v>209</v>
      </c>
      <c r="C8" s="42" t="s">
        <v>69</v>
      </c>
      <c r="D8" s="58" t="s">
        <v>31</v>
      </c>
      <c r="E8" s="46">
        <v>890</v>
      </c>
      <c r="F8" s="209">
        <v>3.44</v>
      </c>
      <c r="G8" s="209">
        <f t="shared" si="0"/>
        <v>3061.6</v>
      </c>
    </row>
    <row r="9" spans="1:7" s="11" customFormat="1" ht="15" customHeight="1" x14ac:dyDescent="0.25">
      <c r="A9" s="41" t="s">
        <v>42</v>
      </c>
      <c r="B9" s="35" t="s">
        <v>155</v>
      </c>
      <c r="C9" s="42" t="s">
        <v>69</v>
      </c>
      <c r="D9" s="58" t="s">
        <v>6</v>
      </c>
      <c r="E9" s="54">
        <v>496</v>
      </c>
      <c r="F9" s="209">
        <v>3.44</v>
      </c>
      <c r="G9" s="209">
        <f t="shared" si="0"/>
        <v>1706.24</v>
      </c>
    </row>
    <row r="10" spans="1:7" s="11" customFormat="1" ht="18" customHeight="1" x14ac:dyDescent="0.25">
      <c r="A10" s="41" t="s">
        <v>30</v>
      </c>
      <c r="B10" s="196" t="s">
        <v>679</v>
      </c>
      <c r="C10" s="42" t="s">
        <v>69</v>
      </c>
      <c r="D10" s="23" t="s">
        <v>5</v>
      </c>
      <c r="E10" s="55">
        <v>2</v>
      </c>
      <c r="F10" s="209">
        <v>258</v>
      </c>
      <c r="G10" s="209">
        <f t="shared" si="0"/>
        <v>516</v>
      </c>
    </row>
    <row r="11" spans="1:7" ht="15" customHeight="1" x14ac:dyDescent="0.25">
      <c r="A11" s="41" t="s">
        <v>29</v>
      </c>
      <c r="B11" s="196" t="s">
        <v>680</v>
      </c>
      <c r="C11" s="42" t="s">
        <v>69</v>
      </c>
      <c r="D11" s="23" t="s">
        <v>5</v>
      </c>
      <c r="E11" s="23">
        <v>1</v>
      </c>
      <c r="F11" s="209">
        <v>344</v>
      </c>
      <c r="G11" s="209">
        <f t="shared" si="0"/>
        <v>344</v>
      </c>
    </row>
    <row r="12" spans="1:7" ht="15" customHeight="1" x14ac:dyDescent="0.25">
      <c r="A12" s="41" t="s">
        <v>24</v>
      </c>
      <c r="B12" s="196" t="s">
        <v>681</v>
      </c>
      <c r="C12" s="197" t="s">
        <v>69</v>
      </c>
      <c r="D12" s="169" t="s">
        <v>5</v>
      </c>
      <c r="E12" s="169">
        <v>1</v>
      </c>
      <c r="F12" s="209">
        <v>430</v>
      </c>
      <c r="G12" s="209">
        <f t="shared" si="0"/>
        <v>430</v>
      </c>
    </row>
    <row r="13" spans="1:7" ht="27.75" customHeight="1" x14ac:dyDescent="0.25">
      <c r="A13" s="41" t="s">
        <v>89</v>
      </c>
      <c r="B13" s="196" t="s">
        <v>682</v>
      </c>
      <c r="C13" s="42" t="s">
        <v>69</v>
      </c>
      <c r="D13" s="23" t="s">
        <v>5</v>
      </c>
      <c r="E13" s="23">
        <v>2</v>
      </c>
      <c r="F13" s="209">
        <v>344</v>
      </c>
      <c r="G13" s="209">
        <f t="shared" si="0"/>
        <v>688</v>
      </c>
    </row>
    <row r="14" spans="1:7" ht="27.75" customHeight="1" x14ac:dyDescent="0.25">
      <c r="A14" s="41" t="s">
        <v>90</v>
      </c>
      <c r="B14" s="196" t="s">
        <v>683</v>
      </c>
      <c r="C14" s="197" t="s">
        <v>69</v>
      </c>
      <c r="D14" s="169" t="s">
        <v>5</v>
      </c>
      <c r="E14" s="169">
        <v>1</v>
      </c>
      <c r="F14" s="209">
        <v>430</v>
      </c>
      <c r="G14" s="209">
        <f t="shared" si="0"/>
        <v>430</v>
      </c>
    </row>
    <row r="15" spans="1:7" ht="15" customHeight="1" x14ac:dyDescent="0.25">
      <c r="A15" s="41" t="s">
        <v>91</v>
      </c>
      <c r="B15" s="196" t="s">
        <v>684</v>
      </c>
      <c r="C15" s="42" t="s">
        <v>69</v>
      </c>
      <c r="D15" s="23" t="s">
        <v>5</v>
      </c>
      <c r="E15" s="23">
        <v>1</v>
      </c>
      <c r="F15" s="209">
        <v>602</v>
      </c>
      <c r="G15" s="209">
        <f t="shared" si="0"/>
        <v>602</v>
      </c>
    </row>
    <row r="16" spans="1:7" ht="15" customHeight="1" x14ac:dyDescent="0.25">
      <c r="A16" s="41" t="s">
        <v>27</v>
      </c>
      <c r="B16" s="196" t="s">
        <v>685</v>
      </c>
      <c r="C16" s="42" t="s">
        <v>69</v>
      </c>
      <c r="D16" s="23" t="s">
        <v>5</v>
      </c>
      <c r="E16" s="169">
        <v>1</v>
      </c>
      <c r="F16" s="209">
        <v>1720</v>
      </c>
      <c r="G16" s="209">
        <f t="shared" si="0"/>
        <v>1720</v>
      </c>
    </row>
    <row r="17" spans="1:7" ht="15" customHeight="1" x14ac:dyDescent="0.25">
      <c r="A17" s="41" t="s">
        <v>25</v>
      </c>
      <c r="B17" s="35" t="s">
        <v>156</v>
      </c>
      <c r="C17" s="42" t="s">
        <v>69</v>
      </c>
      <c r="D17" s="23" t="s">
        <v>5</v>
      </c>
      <c r="E17" s="23">
        <v>13</v>
      </c>
      <c r="F17" s="209">
        <v>25.8</v>
      </c>
      <c r="G17" s="209">
        <f t="shared" si="0"/>
        <v>335.4</v>
      </c>
    </row>
    <row r="18" spans="1:7" ht="33" customHeight="1" x14ac:dyDescent="0.25">
      <c r="A18" s="41" t="s">
        <v>92</v>
      </c>
      <c r="B18" s="33" t="s">
        <v>157</v>
      </c>
      <c r="C18" s="42" t="s">
        <v>69</v>
      </c>
      <c r="D18" s="23" t="s">
        <v>5</v>
      </c>
      <c r="E18" s="23">
        <v>13</v>
      </c>
      <c r="F18" s="209">
        <v>17.2</v>
      </c>
      <c r="G18" s="209">
        <f t="shared" si="0"/>
        <v>223.6</v>
      </c>
    </row>
    <row r="19" spans="1:7" s="15" customFormat="1" ht="15" customHeight="1" x14ac:dyDescent="0.25">
      <c r="A19" s="41" t="s">
        <v>59</v>
      </c>
      <c r="B19" s="37" t="s">
        <v>94</v>
      </c>
      <c r="C19" s="42" t="s">
        <v>69</v>
      </c>
      <c r="D19" s="23" t="s">
        <v>5</v>
      </c>
      <c r="E19" s="23">
        <v>55</v>
      </c>
      <c r="F19" s="209">
        <v>17.2</v>
      </c>
      <c r="G19" s="209">
        <f t="shared" si="0"/>
        <v>946</v>
      </c>
    </row>
    <row r="20" spans="1:7" ht="15" customHeight="1" x14ac:dyDescent="0.25">
      <c r="A20" s="41" t="s">
        <v>622</v>
      </c>
      <c r="B20" s="196" t="s">
        <v>98</v>
      </c>
      <c r="C20" s="197" t="s">
        <v>69</v>
      </c>
      <c r="D20" s="169" t="s">
        <v>6</v>
      </c>
      <c r="E20" s="169">
        <v>237</v>
      </c>
      <c r="F20" s="209">
        <v>12.9</v>
      </c>
      <c r="G20" s="209">
        <f t="shared" si="0"/>
        <v>3057.3</v>
      </c>
    </row>
    <row r="21" spans="1:7" ht="15" customHeight="1" x14ac:dyDescent="0.25">
      <c r="A21" s="41" t="s">
        <v>100</v>
      </c>
      <c r="B21" s="196" t="s">
        <v>686</v>
      </c>
      <c r="C21" s="42" t="s">
        <v>69</v>
      </c>
      <c r="D21" s="23" t="s">
        <v>6</v>
      </c>
      <c r="E21" s="23">
        <v>9</v>
      </c>
      <c r="F21" s="209">
        <v>12.9</v>
      </c>
      <c r="G21" s="209">
        <f t="shared" si="0"/>
        <v>116.1</v>
      </c>
    </row>
    <row r="22" spans="1:7" ht="30.75" customHeight="1" x14ac:dyDescent="0.25">
      <c r="A22" s="41" t="s">
        <v>101</v>
      </c>
      <c r="B22" s="33" t="s">
        <v>217</v>
      </c>
      <c r="C22" s="42" t="s">
        <v>69</v>
      </c>
      <c r="D22" s="23" t="s">
        <v>5</v>
      </c>
      <c r="E22" s="23">
        <v>31</v>
      </c>
      <c r="F22" s="209">
        <v>258</v>
      </c>
      <c r="G22" s="209">
        <f t="shared" si="0"/>
        <v>7998</v>
      </c>
    </row>
    <row r="23" spans="1:7" ht="15" customHeight="1" x14ac:dyDescent="0.25">
      <c r="A23" s="41" t="s">
        <v>102</v>
      </c>
      <c r="B23" s="166" t="s">
        <v>690</v>
      </c>
      <c r="C23" s="197" t="s">
        <v>69</v>
      </c>
      <c r="D23" s="169" t="s">
        <v>5</v>
      </c>
      <c r="E23" s="198">
        <v>2</v>
      </c>
      <c r="F23" s="209">
        <v>172</v>
      </c>
      <c r="G23" s="209">
        <f t="shared" si="0"/>
        <v>344</v>
      </c>
    </row>
    <row r="24" spans="1:7" x14ac:dyDescent="0.25">
      <c r="A24" s="41" t="s">
        <v>103</v>
      </c>
      <c r="B24" s="166" t="s">
        <v>623</v>
      </c>
      <c r="C24" s="42" t="s">
        <v>69</v>
      </c>
      <c r="D24" s="23" t="s">
        <v>5</v>
      </c>
      <c r="E24" s="93">
        <v>12</v>
      </c>
      <c r="F24" s="209">
        <v>258</v>
      </c>
      <c r="G24" s="209">
        <f t="shared" si="0"/>
        <v>3096</v>
      </c>
    </row>
    <row r="25" spans="1:7" ht="22.5" customHeight="1" x14ac:dyDescent="0.25">
      <c r="A25" s="41" t="s">
        <v>104</v>
      </c>
      <c r="B25" s="35" t="s">
        <v>692</v>
      </c>
      <c r="C25" s="42" t="s">
        <v>69</v>
      </c>
      <c r="D25" s="23" t="s">
        <v>5</v>
      </c>
      <c r="E25" s="23">
        <v>1</v>
      </c>
      <c r="F25" s="209">
        <v>146.19999999999999</v>
      </c>
      <c r="G25" s="209">
        <f t="shared" si="0"/>
        <v>146.19999999999999</v>
      </c>
    </row>
    <row r="26" spans="1:7" ht="15" customHeight="1" x14ac:dyDescent="0.25">
      <c r="A26" s="41" t="s">
        <v>28</v>
      </c>
      <c r="B26" s="35" t="s">
        <v>158</v>
      </c>
      <c r="C26" s="42" t="s">
        <v>69</v>
      </c>
      <c r="D26" s="23" t="s">
        <v>5</v>
      </c>
      <c r="E26" s="169">
        <v>8</v>
      </c>
      <c r="F26" s="209">
        <v>154.80000000000001</v>
      </c>
      <c r="G26" s="209">
        <f t="shared" si="0"/>
        <v>1238.4000000000001</v>
      </c>
    </row>
    <row r="27" spans="1:7" ht="15" customHeight="1" x14ac:dyDescent="0.25">
      <c r="A27" s="41" t="s">
        <v>687</v>
      </c>
      <c r="B27" s="35" t="s">
        <v>159</v>
      </c>
      <c r="C27" s="42" t="s">
        <v>69</v>
      </c>
      <c r="D27" s="23" t="s">
        <v>5</v>
      </c>
      <c r="E27" s="169">
        <v>27</v>
      </c>
      <c r="F27" s="209">
        <v>172</v>
      </c>
      <c r="G27" s="209">
        <f t="shared" si="0"/>
        <v>4644</v>
      </c>
    </row>
    <row r="28" spans="1:7" ht="15" customHeight="1" x14ac:dyDescent="0.25">
      <c r="A28" s="41" t="s">
        <v>688</v>
      </c>
      <c r="B28" s="35" t="s">
        <v>93</v>
      </c>
      <c r="C28" s="42" t="s">
        <v>69</v>
      </c>
      <c r="D28" s="23" t="s">
        <v>57</v>
      </c>
      <c r="E28" s="23">
        <v>2</v>
      </c>
      <c r="F28" s="209">
        <v>516</v>
      </c>
      <c r="G28" s="209">
        <f t="shared" si="0"/>
        <v>1032</v>
      </c>
    </row>
    <row r="29" spans="1:7" ht="15" customHeight="1" x14ac:dyDescent="0.25">
      <c r="A29" s="41" t="s">
        <v>689</v>
      </c>
      <c r="B29" s="35" t="s">
        <v>208</v>
      </c>
      <c r="C29" s="42" t="s">
        <v>69</v>
      </c>
      <c r="D29" s="23" t="s">
        <v>6</v>
      </c>
      <c r="E29" s="23">
        <v>76</v>
      </c>
      <c r="F29" s="209">
        <v>21.5</v>
      </c>
      <c r="G29" s="209">
        <f t="shared" si="0"/>
        <v>1634</v>
      </c>
    </row>
    <row r="30" spans="1:7" ht="15" customHeight="1" x14ac:dyDescent="0.25">
      <c r="A30" s="41" t="s">
        <v>691</v>
      </c>
      <c r="B30" s="33" t="s">
        <v>58</v>
      </c>
      <c r="C30" s="42" t="s">
        <v>69</v>
      </c>
      <c r="D30" s="58" t="s">
        <v>7</v>
      </c>
      <c r="E30" s="56">
        <v>227</v>
      </c>
      <c r="F30" s="209">
        <v>17.2</v>
      </c>
      <c r="G30" s="209">
        <f t="shared" si="0"/>
        <v>3904.4</v>
      </c>
    </row>
    <row r="31" spans="1:7" ht="15" customHeight="1" x14ac:dyDescent="0.25">
      <c r="A31" s="7"/>
      <c r="B31" s="30" t="s">
        <v>43</v>
      </c>
      <c r="C31" s="2"/>
      <c r="D31" s="13"/>
      <c r="E31" s="13"/>
      <c r="F31" s="13">
        <v>0</v>
      </c>
      <c r="G31" s="13"/>
    </row>
    <row r="32" spans="1:7" x14ac:dyDescent="0.25">
      <c r="A32" s="7" t="s">
        <v>44</v>
      </c>
      <c r="B32" s="194" t="s">
        <v>200</v>
      </c>
      <c r="C32" s="192" t="s">
        <v>175</v>
      </c>
      <c r="D32" s="58" t="s">
        <v>13</v>
      </c>
      <c r="E32" s="54">
        <v>17400</v>
      </c>
      <c r="F32" s="209">
        <v>0.77</v>
      </c>
      <c r="G32" s="209">
        <f t="shared" si="0"/>
        <v>13398</v>
      </c>
    </row>
    <row r="33" spans="1:7" x14ac:dyDescent="0.25">
      <c r="A33" s="7" t="s">
        <v>45</v>
      </c>
      <c r="B33" s="35" t="s">
        <v>12</v>
      </c>
      <c r="C33" s="42" t="s">
        <v>175</v>
      </c>
      <c r="D33" s="58" t="s">
        <v>13</v>
      </c>
      <c r="E33" s="167">
        <v>13233</v>
      </c>
      <c r="F33" s="209">
        <v>0.6</v>
      </c>
      <c r="G33" s="209">
        <f t="shared" si="0"/>
        <v>7939.8</v>
      </c>
    </row>
    <row r="34" spans="1:7" x14ac:dyDescent="0.25">
      <c r="A34" s="7" t="s">
        <v>46</v>
      </c>
      <c r="B34" s="35" t="s">
        <v>14</v>
      </c>
      <c r="C34" s="42" t="s">
        <v>175</v>
      </c>
      <c r="D34" s="58" t="s">
        <v>13</v>
      </c>
      <c r="E34" s="167">
        <v>5671</v>
      </c>
      <c r="F34" s="209">
        <v>1.03</v>
      </c>
      <c r="G34" s="209">
        <f t="shared" si="0"/>
        <v>5841.13</v>
      </c>
    </row>
    <row r="35" spans="1:7" ht="30" x14ac:dyDescent="0.25">
      <c r="A35" s="7" t="s">
        <v>47</v>
      </c>
      <c r="B35" s="33" t="s">
        <v>61</v>
      </c>
      <c r="C35" s="42" t="s">
        <v>175</v>
      </c>
      <c r="D35" s="58" t="s">
        <v>15</v>
      </c>
      <c r="E35" s="191">
        <v>3597</v>
      </c>
      <c r="F35" s="209">
        <v>4.3</v>
      </c>
      <c r="G35" s="209">
        <f t="shared" si="0"/>
        <v>15467.1</v>
      </c>
    </row>
    <row r="36" spans="1:7" x14ac:dyDescent="0.25">
      <c r="A36" s="7" t="s">
        <v>48</v>
      </c>
      <c r="B36" s="33" t="s">
        <v>60</v>
      </c>
      <c r="C36" s="42" t="s">
        <v>175</v>
      </c>
      <c r="D36" s="58" t="s">
        <v>15</v>
      </c>
      <c r="E36" s="191">
        <v>180</v>
      </c>
      <c r="F36" s="209">
        <v>1.29</v>
      </c>
      <c r="G36" s="209">
        <f t="shared" si="0"/>
        <v>232.2</v>
      </c>
    </row>
    <row r="37" spans="1:7" x14ac:dyDescent="0.25">
      <c r="A37" s="7" t="s">
        <v>49</v>
      </c>
      <c r="B37" s="33" t="s">
        <v>62</v>
      </c>
      <c r="C37" s="42" t="s">
        <v>175</v>
      </c>
      <c r="D37" s="58" t="s">
        <v>15</v>
      </c>
      <c r="E37" s="191">
        <v>2359</v>
      </c>
      <c r="F37" s="209">
        <v>6.02</v>
      </c>
      <c r="G37" s="209">
        <f t="shared" si="0"/>
        <v>14201.18</v>
      </c>
    </row>
    <row r="38" spans="1:7" x14ac:dyDescent="0.25">
      <c r="A38" s="7" t="s">
        <v>80</v>
      </c>
      <c r="B38" s="33" t="s">
        <v>65</v>
      </c>
      <c r="C38" s="42" t="s">
        <v>175</v>
      </c>
      <c r="D38" s="58" t="s">
        <v>15</v>
      </c>
      <c r="E38" s="167">
        <v>3970</v>
      </c>
      <c r="F38" s="209">
        <v>0.86</v>
      </c>
      <c r="G38" s="209">
        <f t="shared" si="0"/>
        <v>3414.2</v>
      </c>
    </row>
    <row r="39" spans="1:7" x14ac:dyDescent="0.25">
      <c r="A39" s="7" t="s">
        <v>64</v>
      </c>
      <c r="B39" s="33" t="s">
        <v>66</v>
      </c>
      <c r="C39" s="42" t="s">
        <v>175</v>
      </c>
      <c r="D39" s="58" t="s">
        <v>15</v>
      </c>
      <c r="E39" s="167">
        <v>1701</v>
      </c>
      <c r="F39" s="209">
        <v>1.72</v>
      </c>
      <c r="G39" s="209">
        <f t="shared" si="0"/>
        <v>2925.72</v>
      </c>
    </row>
    <row r="40" spans="1:7" x14ac:dyDescent="0.25">
      <c r="A40" s="7" t="s">
        <v>86</v>
      </c>
      <c r="B40" s="166" t="s">
        <v>624</v>
      </c>
      <c r="C40" s="42" t="s">
        <v>177</v>
      </c>
      <c r="D40" s="58" t="s">
        <v>13</v>
      </c>
      <c r="E40" s="167">
        <v>4695</v>
      </c>
      <c r="F40" s="209">
        <v>7.74</v>
      </c>
      <c r="G40" s="209">
        <f t="shared" si="0"/>
        <v>36339.300000000003</v>
      </c>
    </row>
    <row r="41" spans="1:7" x14ac:dyDescent="0.25">
      <c r="A41" s="7" t="s">
        <v>87</v>
      </c>
      <c r="B41" s="44" t="s">
        <v>199</v>
      </c>
      <c r="C41" s="42" t="s">
        <v>175</v>
      </c>
      <c r="D41" s="58" t="s">
        <v>13</v>
      </c>
      <c r="E41" s="187">
        <v>3351</v>
      </c>
      <c r="F41" s="209">
        <v>7.74</v>
      </c>
      <c r="G41" s="209">
        <f t="shared" si="0"/>
        <v>25936.74</v>
      </c>
    </row>
    <row r="42" spans="1:7" ht="28.5" customHeight="1" x14ac:dyDescent="0.25">
      <c r="A42" s="7"/>
      <c r="B42" s="30" t="s">
        <v>133</v>
      </c>
      <c r="C42" s="13"/>
      <c r="D42" s="13"/>
      <c r="E42" s="13"/>
      <c r="F42" s="13"/>
      <c r="G42" s="13"/>
    </row>
    <row r="43" spans="1:7" ht="30" customHeight="1" x14ac:dyDescent="0.25">
      <c r="A43" s="7" t="s">
        <v>693</v>
      </c>
      <c r="B43" s="173" t="s">
        <v>135</v>
      </c>
      <c r="C43" s="5" t="s">
        <v>176</v>
      </c>
      <c r="D43" s="58" t="s">
        <v>17</v>
      </c>
      <c r="E43" s="50">
        <v>7717</v>
      </c>
      <c r="F43" s="209">
        <v>8.6</v>
      </c>
      <c r="G43" s="209">
        <f t="shared" si="0"/>
        <v>66366.2</v>
      </c>
    </row>
    <row r="44" spans="1:7" x14ac:dyDescent="0.25">
      <c r="A44" s="7" t="s">
        <v>694</v>
      </c>
      <c r="B44" s="166" t="s">
        <v>695</v>
      </c>
      <c r="C44" s="174" t="s">
        <v>176</v>
      </c>
      <c r="D44" s="199" t="s">
        <v>17</v>
      </c>
      <c r="E44" s="181">
        <v>7717</v>
      </c>
      <c r="F44" s="209">
        <v>1.72</v>
      </c>
      <c r="G44" s="209">
        <f t="shared" si="0"/>
        <v>13273.24</v>
      </c>
    </row>
    <row r="45" spans="1:7" ht="15" customHeight="1" x14ac:dyDescent="0.25">
      <c r="A45" s="7" t="s">
        <v>75</v>
      </c>
      <c r="B45" s="33" t="s">
        <v>63</v>
      </c>
      <c r="C45" s="5" t="s">
        <v>176</v>
      </c>
      <c r="D45" s="58" t="s">
        <v>17</v>
      </c>
      <c r="E45" s="46">
        <v>7717</v>
      </c>
      <c r="F45" s="209">
        <v>0.86</v>
      </c>
      <c r="G45" s="209">
        <f t="shared" si="0"/>
        <v>6636.62</v>
      </c>
    </row>
    <row r="46" spans="1:7" ht="15" customHeight="1" x14ac:dyDescent="0.25">
      <c r="A46" s="7" t="s">
        <v>76</v>
      </c>
      <c r="B46" s="33" t="s">
        <v>136</v>
      </c>
      <c r="C46" s="5" t="s">
        <v>176</v>
      </c>
      <c r="D46" s="58" t="s">
        <v>17</v>
      </c>
      <c r="E46" s="50">
        <v>7717</v>
      </c>
      <c r="F46" s="209">
        <v>14.62</v>
      </c>
      <c r="G46" s="209">
        <f t="shared" si="0"/>
        <v>112822.54</v>
      </c>
    </row>
    <row r="47" spans="1:7" ht="15" customHeight="1" x14ac:dyDescent="0.25">
      <c r="A47" s="7" t="s">
        <v>138</v>
      </c>
      <c r="B47" s="33" t="s">
        <v>63</v>
      </c>
      <c r="C47" s="5" t="s">
        <v>176</v>
      </c>
      <c r="D47" s="58" t="s">
        <v>17</v>
      </c>
      <c r="E47" s="46">
        <v>7717</v>
      </c>
      <c r="F47" s="209">
        <v>0.86</v>
      </c>
      <c r="G47" s="209">
        <f t="shared" si="0"/>
        <v>6636.62</v>
      </c>
    </row>
    <row r="48" spans="1:7" ht="15" customHeight="1" x14ac:dyDescent="0.25">
      <c r="A48" s="7" t="s">
        <v>77</v>
      </c>
      <c r="B48" s="33" t="s">
        <v>137</v>
      </c>
      <c r="C48" s="5" t="s">
        <v>176</v>
      </c>
      <c r="D48" s="58" t="s">
        <v>17</v>
      </c>
      <c r="E48" s="50">
        <v>7717</v>
      </c>
      <c r="F48" s="209">
        <v>14.62</v>
      </c>
      <c r="G48" s="209">
        <f t="shared" si="0"/>
        <v>112822.54</v>
      </c>
    </row>
    <row r="49" spans="1:7" ht="15" customHeight="1" x14ac:dyDescent="0.25">
      <c r="A49" s="7" t="s">
        <v>78</v>
      </c>
      <c r="B49" s="33" t="s">
        <v>16</v>
      </c>
      <c r="C49" s="5" t="s">
        <v>178</v>
      </c>
      <c r="D49" s="58" t="s">
        <v>13</v>
      </c>
      <c r="E49" s="50">
        <v>7717</v>
      </c>
      <c r="F49" s="209">
        <v>10.32</v>
      </c>
      <c r="G49" s="209">
        <f t="shared" si="0"/>
        <v>79639.44</v>
      </c>
    </row>
    <row r="50" spans="1:7" ht="15" customHeight="1" x14ac:dyDescent="0.25">
      <c r="A50" s="42" t="s">
        <v>79</v>
      </c>
      <c r="B50" s="51" t="s">
        <v>205</v>
      </c>
      <c r="C50" s="52" t="s">
        <v>178</v>
      </c>
      <c r="D50" s="59" t="s">
        <v>15</v>
      </c>
      <c r="E50" s="184">
        <v>5489</v>
      </c>
      <c r="F50" s="209">
        <v>15.48</v>
      </c>
      <c r="G50" s="209">
        <f t="shared" si="0"/>
        <v>84969.72</v>
      </c>
    </row>
    <row r="51" spans="1:7" ht="15" customHeight="1" x14ac:dyDescent="0.25">
      <c r="A51" s="7" t="s">
        <v>50</v>
      </c>
      <c r="B51" s="33" t="s">
        <v>141</v>
      </c>
      <c r="C51" s="5" t="s">
        <v>68</v>
      </c>
      <c r="D51" s="7" t="s">
        <v>13</v>
      </c>
      <c r="E51" s="184">
        <v>4988</v>
      </c>
      <c r="F51" s="209">
        <v>4.3</v>
      </c>
      <c r="G51" s="209">
        <f t="shared" si="0"/>
        <v>21448.400000000001</v>
      </c>
    </row>
    <row r="52" spans="1:7" ht="22.5" customHeight="1" x14ac:dyDescent="0.25">
      <c r="A52" s="7" t="s">
        <v>112</v>
      </c>
      <c r="B52" s="33" t="s">
        <v>142</v>
      </c>
      <c r="C52" s="5" t="s">
        <v>68</v>
      </c>
      <c r="D52" s="7" t="s">
        <v>13</v>
      </c>
      <c r="E52" s="184">
        <v>4988</v>
      </c>
      <c r="F52" s="209">
        <v>0.86</v>
      </c>
      <c r="G52" s="209">
        <f t="shared" si="0"/>
        <v>4289.68</v>
      </c>
    </row>
    <row r="53" spans="1:7" ht="19.5" customHeight="1" x14ac:dyDescent="0.25">
      <c r="A53" s="7" t="s">
        <v>119</v>
      </c>
      <c r="B53" s="173" t="s">
        <v>139</v>
      </c>
      <c r="C53" s="5" t="s">
        <v>176</v>
      </c>
      <c r="D53" s="7" t="s">
        <v>17</v>
      </c>
      <c r="E53" s="49">
        <v>665</v>
      </c>
      <c r="F53" s="209">
        <v>8.6</v>
      </c>
      <c r="G53" s="209">
        <f t="shared" si="0"/>
        <v>5719</v>
      </c>
    </row>
    <row r="54" spans="1:7" ht="15" customHeight="1" x14ac:dyDescent="0.25">
      <c r="A54" s="7" t="s">
        <v>143</v>
      </c>
      <c r="B54" s="33" t="s">
        <v>63</v>
      </c>
      <c r="C54" s="5" t="s">
        <v>176</v>
      </c>
      <c r="D54" s="7" t="s">
        <v>17</v>
      </c>
      <c r="E54" s="18">
        <v>665</v>
      </c>
      <c r="F54" s="209">
        <v>0.86</v>
      </c>
      <c r="G54" s="209">
        <f t="shared" si="0"/>
        <v>571.9</v>
      </c>
    </row>
    <row r="55" spans="1:7" ht="15" customHeight="1" x14ac:dyDescent="0.25">
      <c r="A55" s="7" t="s">
        <v>144</v>
      </c>
      <c r="B55" s="166" t="s">
        <v>625</v>
      </c>
      <c r="C55" s="5" t="s">
        <v>176</v>
      </c>
      <c r="D55" s="7" t="s">
        <v>17</v>
      </c>
      <c r="E55" s="34">
        <v>665</v>
      </c>
      <c r="F55" s="209">
        <v>14.62</v>
      </c>
      <c r="G55" s="209">
        <f t="shared" si="0"/>
        <v>9722.2999999999993</v>
      </c>
    </row>
    <row r="56" spans="1:7" ht="15" customHeight="1" x14ac:dyDescent="0.25">
      <c r="A56" s="7" t="s">
        <v>145</v>
      </c>
      <c r="B56" s="33" t="s">
        <v>16</v>
      </c>
      <c r="C56" s="5" t="s">
        <v>178</v>
      </c>
      <c r="D56" s="7" t="s">
        <v>13</v>
      </c>
      <c r="E56" s="50">
        <v>665</v>
      </c>
      <c r="F56" s="209">
        <v>10.32</v>
      </c>
      <c r="G56" s="209">
        <f t="shared" si="0"/>
        <v>6862.8</v>
      </c>
    </row>
    <row r="57" spans="1:7" ht="15" customHeight="1" x14ac:dyDescent="0.25">
      <c r="A57" s="7" t="s">
        <v>146</v>
      </c>
      <c r="B57" s="33" t="s">
        <v>140</v>
      </c>
      <c r="C57" s="5" t="s">
        <v>178</v>
      </c>
      <c r="D57" s="7" t="s">
        <v>15</v>
      </c>
      <c r="E57" s="53">
        <v>315</v>
      </c>
      <c r="F57" s="209">
        <v>15.48</v>
      </c>
      <c r="G57" s="209">
        <f t="shared" si="0"/>
        <v>4876.2</v>
      </c>
    </row>
    <row r="58" spans="1:7" ht="15" customHeight="1" x14ac:dyDescent="0.25">
      <c r="A58" s="7" t="s">
        <v>147</v>
      </c>
      <c r="B58" s="33" t="s">
        <v>141</v>
      </c>
      <c r="C58" s="5" t="s">
        <v>68</v>
      </c>
      <c r="D58" s="7" t="s">
        <v>13</v>
      </c>
      <c r="E58" s="184">
        <v>831</v>
      </c>
      <c r="F58" s="209">
        <v>4.3</v>
      </c>
      <c r="G58" s="209">
        <f t="shared" si="0"/>
        <v>3573.3</v>
      </c>
    </row>
    <row r="59" spans="1:7" ht="15" customHeight="1" x14ac:dyDescent="0.25">
      <c r="A59" s="7" t="s">
        <v>148</v>
      </c>
      <c r="B59" s="33" t="s">
        <v>142</v>
      </c>
      <c r="C59" s="5" t="s">
        <v>68</v>
      </c>
      <c r="D59" s="7" t="s">
        <v>13</v>
      </c>
      <c r="E59" s="184">
        <v>831</v>
      </c>
      <c r="F59" s="209">
        <v>0.86</v>
      </c>
      <c r="G59" s="209">
        <f t="shared" si="0"/>
        <v>714.66</v>
      </c>
    </row>
    <row r="60" spans="1:7" x14ac:dyDescent="0.25">
      <c r="A60" s="7" t="s">
        <v>210</v>
      </c>
      <c r="B60" s="175" t="s">
        <v>631</v>
      </c>
      <c r="C60" s="5" t="s">
        <v>180</v>
      </c>
      <c r="D60" s="7" t="s">
        <v>17</v>
      </c>
      <c r="E60" s="34">
        <v>64</v>
      </c>
      <c r="F60" s="209">
        <v>120.4</v>
      </c>
      <c r="G60" s="209">
        <f t="shared" si="0"/>
        <v>7705.6</v>
      </c>
    </row>
    <row r="61" spans="1:7" x14ac:dyDescent="0.25">
      <c r="A61" s="7" t="s">
        <v>211</v>
      </c>
      <c r="B61" s="35" t="s">
        <v>213</v>
      </c>
      <c r="C61" s="5" t="s">
        <v>180</v>
      </c>
      <c r="D61" s="7" t="s">
        <v>17</v>
      </c>
      <c r="E61" s="34">
        <v>64</v>
      </c>
      <c r="F61" s="209">
        <v>17.2</v>
      </c>
      <c r="G61" s="209">
        <f t="shared" si="0"/>
        <v>1100.8</v>
      </c>
    </row>
    <row r="62" spans="1:7" x14ac:dyDescent="0.25">
      <c r="A62" s="7" t="s">
        <v>212</v>
      </c>
      <c r="B62" s="35" t="s">
        <v>214</v>
      </c>
      <c r="C62" s="5" t="s">
        <v>178</v>
      </c>
      <c r="D62" s="7" t="s">
        <v>17</v>
      </c>
      <c r="E62" s="34">
        <v>64</v>
      </c>
      <c r="F62" s="209">
        <v>34.4</v>
      </c>
      <c r="G62" s="209">
        <f t="shared" si="0"/>
        <v>2201.6</v>
      </c>
    </row>
    <row r="63" spans="1:7" x14ac:dyDescent="0.25">
      <c r="A63" s="7" t="s">
        <v>215</v>
      </c>
      <c r="B63" s="51" t="s">
        <v>216</v>
      </c>
      <c r="C63" s="5" t="s">
        <v>178</v>
      </c>
      <c r="D63" s="7" t="s">
        <v>15</v>
      </c>
      <c r="E63" s="190">
        <v>29</v>
      </c>
      <c r="F63" s="209">
        <v>17.2</v>
      </c>
      <c r="G63" s="209">
        <f t="shared" si="0"/>
        <v>498.8</v>
      </c>
    </row>
    <row r="64" spans="1:7" x14ac:dyDescent="0.25">
      <c r="A64" s="7" t="s">
        <v>219</v>
      </c>
      <c r="B64" s="90" t="s">
        <v>218</v>
      </c>
      <c r="C64" s="174" t="s">
        <v>180</v>
      </c>
      <c r="D64" s="171" t="s">
        <v>6</v>
      </c>
      <c r="E64" s="172">
        <v>17.600000000000001</v>
      </c>
      <c r="F64" s="209">
        <v>51.6</v>
      </c>
      <c r="G64" s="209">
        <f t="shared" si="0"/>
        <v>908.16</v>
      </c>
    </row>
    <row r="65" spans="1:7" x14ac:dyDescent="0.25">
      <c r="A65" s="7" t="s">
        <v>636</v>
      </c>
      <c r="B65" s="185" t="s">
        <v>637</v>
      </c>
      <c r="C65" s="174" t="s">
        <v>176</v>
      </c>
      <c r="D65" s="171" t="s">
        <v>5</v>
      </c>
      <c r="E65" s="169">
        <v>1</v>
      </c>
      <c r="F65" s="209">
        <v>4300</v>
      </c>
      <c r="G65" s="209">
        <f t="shared" si="0"/>
        <v>4300</v>
      </c>
    </row>
    <row r="66" spans="1:7" x14ac:dyDescent="0.25">
      <c r="A66" s="60"/>
      <c r="B66" s="61" t="s">
        <v>134</v>
      </c>
      <c r="C66" s="22"/>
      <c r="D66" s="22"/>
      <c r="E66" s="22"/>
      <c r="F66" s="22"/>
      <c r="G66" s="22"/>
    </row>
    <row r="67" spans="1:7" x14ac:dyDescent="0.25">
      <c r="A67" s="7" t="s">
        <v>678</v>
      </c>
      <c r="B67" s="176" t="s">
        <v>632</v>
      </c>
      <c r="C67" s="5" t="s">
        <v>176</v>
      </c>
      <c r="D67" s="7" t="s">
        <v>17</v>
      </c>
      <c r="E67" s="179">
        <v>3375</v>
      </c>
      <c r="F67" s="209">
        <v>13.76</v>
      </c>
      <c r="G67" s="209">
        <f t="shared" si="0"/>
        <v>46440</v>
      </c>
    </row>
    <row r="68" spans="1:7" x14ac:dyDescent="0.25">
      <c r="A68" s="7" t="s">
        <v>676</v>
      </c>
      <c r="B68" s="166" t="s">
        <v>677</v>
      </c>
      <c r="C68" s="5" t="s">
        <v>176</v>
      </c>
      <c r="D68" s="7" t="s">
        <v>17</v>
      </c>
      <c r="E68" s="193">
        <f>E67</f>
        <v>3375</v>
      </c>
      <c r="F68" s="209">
        <v>0.86</v>
      </c>
      <c r="G68" s="209">
        <f t="shared" si="0"/>
        <v>2902.5</v>
      </c>
    </row>
    <row r="69" spans="1:7" x14ac:dyDescent="0.25">
      <c r="A69" s="7" t="s">
        <v>51</v>
      </c>
      <c r="B69" s="33" t="s">
        <v>150</v>
      </c>
      <c r="C69" s="5" t="s">
        <v>176</v>
      </c>
      <c r="D69" s="7" t="s">
        <v>17</v>
      </c>
      <c r="E69" s="179">
        <v>3375</v>
      </c>
      <c r="F69" s="209">
        <v>14.62</v>
      </c>
      <c r="G69" s="209">
        <f t="shared" si="0"/>
        <v>49342.5</v>
      </c>
    </row>
    <row r="70" spans="1:7" x14ac:dyDescent="0.25">
      <c r="A70" s="7" t="s">
        <v>52</v>
      </c>
      <c r="B70" s="166" t="s">
        <v>16</v>
      </c>
      <c r="C70" s="5" t="s">
        <v>178</v>
      </c>
      <c r="D70" s="7" t="s">
        <v>13</v>
      </c>
      <c r="E70" s="180">
        <v>3375</v>
      </c>
      <c r="F70" s="209">
        <v>10.32</v>
      </c>
      <c r="G70" s="209">
        <f t="shared" si="0"/>
        <v>34830</v>
      </c>
    </row>
    <row r="71" spans="1:7" x14ac:dyDescent="0.25">
      <c r="A71" s="7" t="s">
        <v>53</v>
      </c>
      <c r="B71" s="51" t="s">
        <v>206</v>
      </c>
      <c r="C71" s="52" t="s">
        <v>178</v>
      </c>
      <c r="D71" s="42" t="s">
        <v>15</v>
      </c>
      <c r="E71" s="181">
        <v>916</v>
      </c>
      <c r="F71" s="209">
        <v>15.48</v>
      </c>
      <c r="G71" s="209">
        <f t="shared" ref="G71:G134" si="1">+ROUND(F71*E71,2)</f>
        <v>14179.68</v>
      </c>
    </row>
    <row r="72" spans="1:7" x14ac:dyDescent="0.25">
      <c r="A72" s="7" t="s">
        <v>54</v>
      </c>
      <c r="B72" s="166" t="s">
        <v>696</v>
      </c>
      <c r="C72" s="5" t="s">
        <v>68</v>
      </c>
      <c r="D72" s="7" t="s">
        <v>13</v>
      </c>
      <c r="E72" s="181">
        <v>2185</v>
      </c>
      <c r="F72" s="209">
        <v>4.3</v>
      </c>
      <c r="G72" s="209">
        <f t="shared" si="1"/>
        <v>9395.5</v>
      </c>
    </row>
    <row r="73" spans="1:7" x14ac:dyDescent="0.25">
      <c r="A73" s="7" t="s">
        <v>55</v>
      </c>
      <c r="B73" s="33" t="s">
        <v>142</v>
      </c>
      <c r="C73" s="5" t="s">
        <v>68</v>
      </c>
      <c r="D73" s="7" t="s">
        <v>13</v>
      </c>
      <c r="E73" s="181">
        <v>2185</v>
      </c>
      <c r="F73" s="209">
        <v>0.86</v>
      </c>
      <c r="G73" s="209">
        <f t="shared" si="1"/>
        <v>1879.1</v>
      </c>
    </row>
    <row r="74" spans="1:7" x14ac:dyDescent="0.25">
      <c r="A74" s="7" t="s">
        <v>644</v>
      </c>
      <c r="B74" s="173" t="s">
        <v>23</v>
      </c>
      <c r="C74" s="5" t="s">
        <v>180</v>
      </c>
      <c r="D74" s="7" t="s">
        <v>17</v>
      </c>
      <c r="E74" s="179">
        <v>4475</v>
      </c>
      <c r="F74" s="209">
        <v>30.1</v>
      </c>
      <c r="G74" s="209">
        <f t="shared" si="1"/>
        <v>134697.5</v>
      </c>
    </row>
    <row r="75" spans="1:7" x14ac:dyDescent="0.25">
      <c r="A75" s="7" t="s">
        <v>56</v>
      </c>
      <c r="B75" s="33" t="s">
        <v>184</v>
      </c>
      <c r="C75" s="5" t="s">
        <v>180</v>
      </c>
      <c r="D75" s="7" t="s">
        <v>17</v>
      </c>
      <c r="E75" s="18">
        <v>84</v>
      </c>
      <c r="F75" s="209">
        <v>31.82</v>
      </c>
      <c r="G75" s="209">
        <f t="shared" si="1"/>
        <v>2672.88</v>
      </c>
    </row>
    <row r="76" spans="1:7" x14ac:dyDescent="0.25">
      <c r="A76" s="7" t="s">
        <v>105</v>
      </c>
      <c r="B76" s="33" t="s">
        <v>185</v>
      </c>
      <c r="C76" s="5" t="s">
        <v>180</v>
      </c>
      <c r="D76" s="7" t="s">
        <v>17</v>
      </c>
      <c r="E76" s="18">
        <v>66</v>
      </c>
      <c r="F76" s="209">
        <v>31.82</v>
      </c>
      <c r="G76" s="209">
        <f t="shared" si="1"/>
        <v>2100.12</v>
      </c>
    </row>
    <row r="77" spans="1:7" x14ac:dyDescent="0.25">
      <c r="A77" s="7" t="s">
        <v>106</v>
      </c>
      <c r="B77" s="33" t="s">
        <v>70</v>
      </c>
      <c r="C77" s="5" t="s">
        <v>178</v>
      </c>
      <c r="D77" s="7" t="s">
        <v>13</v>
      </c>
      <c r="E77" s="177">
        <v>4620</v>
      </c>
      <c r="F77" s="209">
        <v>3.44</v>
      </c>
      <c r="G77" s="209">
        <f t="shared" si="1"/>
        <v>15892.8</v>
      </c>
    </row>
    <row r="78" spans="1:7" x14ac:dyDescent="0.25">
      <c r="A78" s="7" t="s">
        <v>151</v>
      </c>
      <c r="B78" s="33" t="s">
        <v>39</v>
      </c>
      <c r="C78" s="5" t="s">
        <v>178</v>
      </c>
      <c r="D78" s="7" t="s">
        <v>13</v>
      </c>
      <c r="E78" s="177">
        <v>4620</v>
      </c>
      <c r="F78" s="209">
        <v>8.6</v>
      </c>
      <c r="G78" s="209">
        <f t="shared" si="1"/>
        <v>39732</v>
      </c>
    </row>
    <row r="79" spans="1:7" x14ac:dyDescent="0.25">
      <c r="A79" s="7" t="s">
        <v>152</v>
      </c>
      <c r="B79" s="51" t="s">
        <v>207</v>
      </c>
      <c r="C79" s="52" t="s">
        <v>178</v>
      </c>
      <c r="D79" s="42" t="s">
        <v>15</v>
      </c>
      <c r="E79" s="178">
        <v>1399</v>
      </c>
      <c r="F79" s="209">
        <v>15.48</v>
      </c>
      <c r="G79" s="209">
        <f t="shared" si="1"/>
        <v>21656.52</v>
      </c>
    </row>
    <row r="80" spans="1:7" x14ac:dyDescent="0.25">
      <c r="A80" s="7" t="s">
        <v>153</v>
      </c>
      <c r="B80" s="166" t="s">
        <v>696</v>
      </c>
      <c r="C80" s="174" t="s">
        <v>68</v>
      </c>
      <c r="D80" s="168" t="s">
        <v>13</v>
      </c>
      <c r="E80" s="178">
        <v>10445</v>
      </c>
      <c r="F80" s="209">
        <v>4.3</v>
      </c>
      <c r="G80" s="209">
        <f t="shared" si="1"/>
        <v>44913.5</v>
      </c>
    </row>
    <row r="81" spans="1:7" x14ac:dyDescent="0.25">
      <c r="A81" s="7" t="s">
        <v>154</v>
      </c>
      <c r="B81" s="166" t="s">
        <v>142</v>
      </c>
      <c r="C81" s="174" t="s">
        <v>68</v>
      </c>
      <c r="D81" s="168" t="s">
        <v>13</v>
      </c>
      <c r="E81" s="178">
        <f>E80</f>
        <v>10445</v>
      </c>
      <c r="F81" s="209">
        <v>0.86</v>
      </c>
      <c r="G81" s="209">
        <f t="shared" si="1"/>
        <v>8982.7000000000007</v>
      </c>
    </row>
    <row r="82" spans="1:7" ht="28.5" x14ac:dyDescent="0.25">
      <c r="A82" s="7" t="s">
        <v>190</v>
      </c>
      <c r="B82" s="173" t="s">
        <v>196</v>
      </c>
      <c r="C82" s="5" t="s">
        <v>180</v>
      </c>
      <c r="D82" s="7" t="s">
        <v>17</v>
      </c>
      <c r="E82" s="31">
        <v>57</v>
      </c>
      <c r="F82" s="209">
        <v>68.8</v>
      </c>
      <c r="G82" s="209">
        <f t="shared" si="1"/>
        <v>3921.6</v>
      </c>
    </row>
    <row r="83" spans="1:7" x14ac:dyDescent="0.25">
      <c r="A83" s="7" t="s">
        <v>191</v>
      </c>
      <c r="B83" s="33" t="s">
        <v>70</v>
      </c>
      <c r="C83" s="5" t="s">
        <v>178</v>
      </c>
      <c r="D83" s="7" t="s">
        <v>13</v>
      </c>
      <c r="E83" s="31">
        <v>57</v>
      </c>
      <c r="F83" s="209">
        <v>3.44</v>
      </c>
      <c r="G83" s="209">
        <f t="shared" si="1"/>
        <v>196.08</v>
      </c>
    </row>
    <row r="84" spans="1:7" x14ac:dyDescent="0.25">
      <c r="A84" s="7" t="s">
        <v>192</v>
      </c>
      <c r="B84" s="33" t="s">
        <v>39</v>
      </c>
      <c r="C84" s="5" t="s">
        <v>178</v>
      </c>
      <c r="D84" s="7" t="s">
        <v>13</v>
      </c>
      <c r="E84" s="31">
        <v>60</v>
      </c>
      <c r="F84" s="209">
        <v>8.6</v>
      </c>
      <c r="G84" s="209">
        <f t="shared" si="1"/>
        <v>516</v>
      </c>
    </row>
    <row r="85" spans="1:7" x14ac:dyDescent="0.25">
      <c r="A85" s="7" t="s">
        <v>193</v>
      </c>
      <c r="B85" s="166" t="s">
        <v>633</v>
      </c>
      <c r="C85" s="5" t="s">
        <v>178</v>
      </c>
      <c r="D85" s="7" t="s">
        <v>15</v>
      </c>
      <c r="E85" s="177">
        <v>22</v>
      </c>
      <c r="F85" s="209">
        <v>25.8</v>
      </c>
      <c r="G85" s="209">
        <f t="shared" si="1"/>
        <v>567.6</v>
      </c>
    </row>
    <row r="86" spans="1:7" x14ac:dyDescent="0.25">
      <c r="A86" s="7" t="s">
        <v>194</v>
      </c>
      <c r="B86" s="166" t="s">
        <v>696</v>
      </c>
      <c r="C86" s="174" t="s">
        <v>68</v>
      </c>
      <c r="D86" s="168" t="s">
        <v>13</v>
      </c>
      <c r="E86" s="178">
        <f>E82*1.4</f>
        <v>79.8</v>
      </c>
      <c r="F86" s="209">
        <v>5.16</v>
      </c>
      <c r="G86" s="209">
        <f t="shared" si="1"/>
        <v>411.77</v>
      </c>
    </row>
    <row r="87" spans="1:7" x14ac:dyDescent="0.25">
      <c r="A87" s="7" t="s">
        <v>656</v>
      </c>
      <c r="B87" s="166" t="s">
        <v>142</v>
      </c>
      <c r="C87" s="174" t="s">
        <v>68</v>
      </c>
      <c r="D87" s="168" t="s">
        <v>13</v>
      </c>
      <c r="E87" s="178">
        <f>E86</f>
        <v>79.8</v>
      </c>
      <c r="F87" s="209">
        <v>1.72</v>
      </c>
      <c r="G87" s="209">
        <f t="shared" si="1"/>
        <v>137.26</v>
      </c>
    </row>
    <row r="88" spans="1:7" x14ac:dyDescent="0.25">
      <c r="A88" s="7" t="s">
        <v>197</v>
      </c>
      <c r="B88" s="173" t="s">
        <v>186</v>
      </c>
      <c r="C88" s="5" t="s">
        <v>180</v>
      </c>
      <c r="D88" s="7" t="s">
        <v>6</v>
      </c>
      <c r="E88" s="31">
        <v>595</v>
      </c>
      <c r="F88" s="209">
        <v>25.8</v>
      </c>
      <c r="G88" s="209">
        <f t="shared" si="1"/>
        <v>15351</v>
      </c>
    </row>
    <row r="89" spans="1:7" ht="28.5" x14ac:dyDescent="0.25">
      <c r="A89" s="7" t="s">
        <v>198</v>
      </c>
      <c r="B89" s="173" t="s">
        <v>188</v>
      </c>
      <c r="C89" s="5" t="s">
        <v>180</v>
      </c>
      <c r="D89" s="7" t="s">
        <v>6</v>
      </c>
      <c r="E89" s="31">
        <v>388</v>
      </c>
      <c r="F89" s="209">
        <v>25.8</v>
      </c>
      <c r="G89" s="209">
        <f t="shared" si="1"/>
        <v>10010.4</v>
      </c>
    </row>
    <row r="90" spans="1:7" ht="28.5" x14ac:dyDescent="0.25">
      <c r="A90" s="7" t="s">
        <v>202</v>
      </c>
      <c r="B90" s="173" t="s">
        <v>187</v>
      </c>
      <c r="C90" s="5" t="s">
        <v>180</v>
      </c>
      <c r="D90" s="7" t="s">
        <v>6</v>
      </c>
      <c r="E90" s="31">
        <v>65</v>
      </c>
      <c r="F90" s="209">
        <v>120.4</v>
      </c>
      <c r="G90" s="209">
        <f t="shared" si="1"/>
        <v>7826</v>
      </c>
    </row>
    <row r="91" spans="1:7" ht="29.25" x14ac:dyDescent="0.25">
      <c r="A91" s="7" t="s">
        <v>204</v>
      </c>
      <c r="B91" s="182" t="s">
        <v>634</v>
      </c>
      <c r="C91" s="5" t="s">
        <v>180</v>
      </c>
      <c r="D91" s="7" t="s">
        <v>6</v>
      </c>
      <c r="E91" s="63">
        <v>71</v>
      </c>
      <c r="F91" s="209">
        <v>120.4</v>
      </c>
      <c r="G91" s="209">
        <f t="shared" si="1"/>
        <v>8548.4</v>
      </c>
    </row>
    <row r="92" spans="1:7" x14ac:dyDescent="0.25">
      <c r="A92" s="7" t="s">
        <v>657</v>
      </c>
      <c r="B92" s="176" t="s">
        <v>645</v>
      </c>
      <c r="C92" s="5" t="s">
        <v>180</v>
      </c>
      <c r="D92" s="7" t="s">
        <v>6</v>
      </c>
      <c r="E92" s="188"/>
      <c r="F92" s="209"/>
      <c r="G92" s="209">
        <f t="shared" si="1"/>
        <v>0</v>
      </c>
    </row>
    <row r="93" spans="1:7" x14ac:dyDescent="0.25">
      <c r="A93" s="7" t="s">
        <v>658</v>
      </c>
      <c r="B93" s="166" t="s">
        <v>646</v>
      </c>
      <c r="C93" s="174" t="s">
        <v>180</v>
      </c>
      <c r="D93" s="168" t="s">
        <v>6</v>
      </c>
      <c r="E93" s="177">
        <v>987</v>
      </c>
      <c r="F93" s="209">
        <v>43</v>
      </c>
      <c r="G93" s="209">
        <f t="shared" si="1"/>
        <v>42441</v>
      </c>
    </row>
    <row r="94" spans="1:7" x14ac:dyDescent="0.25">
      <c r="A94" s="7" t="s">
        <v>659</v>
      </c>
      <c r="B94" s="166" t="s">
        <v>647</v>
      </c>
      <c r="C94" s="174" t="s">
        <v>180</v>
      </c>
      <c r="D94" s="168" t="s">
        <v>648</v>
      </c>
      <c r="E94" s="177">
        <v>1</v>
      </c>
      <c r="F94" s="209">
        <v>51.6</v>
      </c>
      <c r="G94" s="209">
        <f t="shared" si="1"/>
        <v>51.6</v>
      </c>
    </row>
    <row r="95" spans="1:7" x14ac:dyDescent="0.25">
      <c r="A95" s="7" t="s">
        <v>660</v>
      </c>
      <c r="B95" s="166" t="s">
        <v>649</v>
      </c>
      <c r="C95" s="174" t="s">
        <v>180</v>
      </c>
      <c r="D95" s="168" t="s">
        <v>114</v>
      </c>
      <c r="E95" s="177">
        <v>20</v>
      </c>
      <c r="F95" s="209">
        <v>77.400000000000006</v>
      </c>
      <c r="G95" s="209">
        <f t="shared" si="1"/>
        <v>1548</v>
      </c>
    </row>
    <row r="96" spans="1:7" x14ac:dyDescent="0.25">
      <c r="A96" s="7" t="s">
        <v>661</v>
      </c>
      <c r="B96" s="166" t="s">
        <v>650</v>
      </c>
      <c r="C96" s="174" t="s">
        <v>180</v>
      </c>
      <c r="D96" s="168" t="s">
        <v>5</v>
      </c>
      <c r="E96" s="177">
        <v>16</v>
      </c>
      <c r="F96" s="209">
        <v>120.4</v>
      </c>
      <c r="G96" s="209">
        <f t="shared" si="1"/>
        <v>1926.4</v>
      </c>
    </row>
    <row r="97" spans="1:7" x14ac:dyDescent="0.25">
      <c r="A97" s="7" t="s">
        <v>662</v>
      </c>
      <c r="B97" s="166" t="s">
        <v>651</v>
      </c>
      <c r="C97" s="174" t="s">
        <v>180</v>
      </c>
      <c r="D97" s="168" t="s">
        <v>5</v>
      </c>
      <c r="E97" s="177">
        <f>9+9</f>
        <v>18</v>
      </c>
      <c r="F97" s="209">
        <v>86</v>
      </c>
      <c r="G97" s="209">
        <f t="shared" si="1"/>
        <v>1548</v>
      </c>
    </row>
    <row r="98" spans="1:7" x14ac:dyDescent="0.25">
      <c r="A98" s="7" t="s">
        <v>663</v>
      </c>
      <c r="B98" s="166" t="s">
        <v>652</v>
      </c>
      <c r="C98" s="174" t="s">
        <v>180</v>
      </c>
      <c r="D98" s="168" t="s">
        <v>5</v>
      </c>
      <c r="E98" s="177">
        <v>86</v>
      </c>
      <c r="F98" s="209">
        <v>111.8</v>
      </c>
      <c r="G98" s="209">
        <f t="shared" si="1"/>
        <v>9614.7999999999993</v>
      </c>
    </row>
    <row r="99" spans="1:7" x14ac:dyDescent="0.25">
      <c r="A99" s="7" t="s">
        <v>664</v>
      </c>
      <c r="B99" s="166" t="s">
        <v>653</v>
      </c>
      <c r="C99" s="174" t="s">
        <v>180</v>
      </c>
      <c r="D99" s="168" t="s">
        <v>5</v>
      </c>
      <c r="E99" s="177">
        <v>8</v>
      </c>
      <c r="F99" s="209">
        <v>17.2</v>
      </c>
      <c r="G99" s="209">
        <f t="shared" si="1"/>
        <v>137.6</v>
      </c>
    </row>
    <row r="100" spans="1:7" x14ac:dyDescent="0.25">
      <c r="A100" s="7" t="s">
        <v>665</v>
      </c>
      <c r="B100" s="176" t="s">
        <v>654</v>
      </c>
      <c r="C100" s="174" t="s">
        <v>180</v>
      </c>
      <c r="D100" s="168" t="s">
        <v>6</v>
      </c>
      <c r="E100" s="183"/>
      <c r="F100" s="209">
        <v>0</v>
      </c>
      <c r="G100" s="209">
        <f t="shared" si="1"/>
        <v>0</v>
      </c>
    </row>
    <row r="101" spans="1:7" x14ac:dyDescent="0.25">
      <c r="A101" s="7" t="s">
        <v>635</v>
      </c>
      <c r="B101" s="166" t="s">
        <v>646</v>
      </c>
      <c r="C101" s="174" t="s">
        <v>180</v>
      </c>
      <c r="D101" s="168" t="s">
        <v>6</v>
      </c>
      <c r="E101" s="177">
        <v>733</v>
      </c>
      <c r="F101" s="209">
        <v>43</v>
      </c>
      <c r="G101" s="209">
        <f t="shared" si="1"/>
        <v>31519</v>
      </c>
    </row>
    <row r="102" spans="1:7" x14ac:dyDescent="0.25">
      <c r="A102" s="7" t="s">
        <v>666</v>
      </c>
      <c r="B102" s="166" t="s">
        <v>649</v>
      </c>
      <c r="C102" s="174" t="s">
        <v>180</v>
      </c>
      <c r="D102" s="168" t="s">
        <v>114</v>
      </c>
      <c r="E102" s="177">
        <v>28</v>
      </c>
      <c r="F102" s="209">
        <v>77.400000000000006</v>
      </c>
      <c r="G102" s="209">
        <f t="shared" si="1"/>
        <v>2167.1999999999998</v>
      </c>
    </row>
    <row r="103" spans="1:7" x14ac:dyDescent="0.25">
      <c r="A103" s="7" t="s">
        <v>667</v>
      </c>
      <c r="B103" s="166" t="s">
        <v>650</v>
      </c>
      <c r="C103" s="174" t="s">
        <v>180</v>
      </c>
      <c r="D103" s="168" t="s">
        <v>5</v>
      </c>
      <c r="E103" s="177">
        <v>4</v>
      </c>
      <c r="F103" s="209">
        <v>120.4</v>
      </c>
      <c r="G103" s="209">
        <f t="shared" si="1"/>
        <v>481.6</v>
      </c>
    </row>
    <row r="104" spans="1:7" x14ac:dyDescent="0.25">
      <c r="A104" s="7" t="s">
        <v>668</v>
      </c>
      <c r="B104" s="166" t="s">
        <v>655</v>
      </c>
      <c r="C104" s="174" t="s">
        <v>180</v>
      </c>
      <c r="D104" s="168" t="s">
        <v>5</v>
      </c>
      <c r="E104" s="177">
        <v>4</v>
      </c>
      <c r="F104" s="209">
        <v>172</v>
      </c>
      <c r="G104" s="209">
        <f t="shared" si="1"/>
        <v>688</v>
      </c>
    </row>
    <row r="105" spans="1:7" x14ac:dyDescent="0.25">
      <c r="A105" s="7" t="s">
        <v>669</v>
      </c>
      <c r="B105" s="166" t="s">
        <v>651</v>
      </c>
      <c r="C105" s="174" t="s">
        <v>180</v>
      </c>
      <c r="D105" s="168" t="s">
        <v>5</v>
      </c>
      <c r="E105" s="177">
        <f>20+20</f>
        <v>40</v>
      </c>
      <c r="F105" s="209">
        <v>86</v>
      </c>
      <c r="G105" s="209">
        <f t="shared" si="1"/>
        <v>3440</v>
      </c>
    </row>
    <row r="106" spans="1:7" x14ac:dyDescent="0.25">
      <c r="A106" s="7" t="s">
        <v>670</v>
      </c>
      <c r="B106" s="166" t="s">
        <v>652</v>
      </c>
      <c r="C106" s="174" t="s">
        <v>180</v>
      </c>
      <c r="D106" s="168" t="s">
        <v>5</v>
      </c>
      <c r="E106" s="177">
        <v>238</v>
      </c>
      <c r="F106" s="209">
        <v>111.8</v>
      </c>
      <c r="G106" s="209">
        <f t="shared" si="1"/>
        <v>26608.400000000001</v>
      </c>
    </row>
    <row r="107" spans="1:7" x14ac:dyDescent="0.25">
      <c r="A107" s="7" t="s">
        <v>671</v>
      </c>
      <c r="B107" s="166" t="s">
        <v>653</v>
      </c>
      <c r="C107" s="174" t="s">
        <v>180</v>
      </c>
      <c r="D107" s="168" t="s">
        <v>5</v>
      </c>
      <c r="E107" s="177">
        <v>8</v>
      </c>
      <c r="F107" s="209">
        <v>17.2</v>
      </c>
      <c r="G107" s="209">
        <f t="shared" si="1"/>
        <v>137.6</v>
      </c>
    </row>
    <row r="108" spans="1:7" x14ac:dyDescent="0.25">
      <c r="A108" s="7" t="s">
        <v>672</v>
      </c>
      <c r="B108" s="33" t="s">
        <v>189</v>
      </c>
      <c r="C108" s="5" t="s">
        <v>180</v>
      </c>
      <c r="D108" s="7" t="s">
        <v>6</v>
      </c>
      <c r="E108" s="189">
        <v>3204</v>
      </c>
      <c r="F108" s="209">
        <v>3.44</v>
      </c>
      <c r="G108" s="209">
        <f t="shared" si="1"/>
        <v>11021.76</v>
      </c>
    </row>
    <row r="109" spans="1:7" x14ac:dyDescent="0.25">
      <c r="A109" s="7" t="s">
        <v>673</v>
      </c>
      <c r="B109" s="173" t="s">
        <v>18</v>
      </c>
      <c r="C109" s="5" t="s">
        <v>180</v>
      </c>
      <c r="D109" s="7" t="s">
        <v>6</v>
      </c>
      <c r="E109" s="31">
        <v>3346</v>
      </c>
      <c r="F109" s="209">
        <v>15.48</v>
      </c>
      <c r="G109" s="209">
        <f t="shared" si="1"/>
        <v>51796.08</v>
      </c>
    </row>
    <row r="110" spans="1:7" x14ac:dyDescent="0.25">
      <c r="A110" s="7" t="s">
        <v>674</v>
      </c>
      <c r="B110" s="170" t="s">
        <v>621</v>
      </c>
      <c r="C110" s="32" t="s">
        <v>180</v>
      </c>
      <c r="D110" s="48" t="s">
        <v>6</v>
      </c>
      <c r="E110" s="64">
        <v>140</v>
      </c>
      <c r="F110" s="209">
        <v>51.6</v>
      </c>
      <c r="G110" s="209">
        <f t="shared" si="1"/>
        <v>7224</v>
      </c>
    </row>
    <row r="111" spans="1:7" x14ac:dyDescent="0.25">
      <c r="A111" s="7" t="s">
        <v>675</v>
      </c>
      <c r="B111" s="13" t="s">
        <v>203</v>
      </c>
      <c r="C111" s="5" t="s">
        <v>180</v>
      </c>
      <c r="D111" s="7" t="s">
        <v>17</v>
      </c>
      <c r="E111" s="23">
        <v>16</v>
      </c>
      <c r="F111" s="209">
        <v>43</v>
      </c>
      <c r="G111" s="209">
        <f t="shared" si="1"/>
        <v>688</v>
      </c>
    </row>
    <row r="112" spans="1:7" x14ac:dyDescent="0.25">
      <c r="A112" s="60"/>
      <c r="B112" s="65" t="s">
        <v>149</v>
      </c>
      <c r="C112" s="22"/>
      <c r="D112" s="22"/>
      <c r="E112" s="22"/>
      <c r="F112" s="22"/>
      <c r="G112" s="22"/>
    </row>
    <row r="113" spans="1:7" ht="30" x14ac:dyDescent="0.25">
      <c r="A113" s="13" t="s">
        <v>83</v>
      </c>
      <c r="B113" s="166" t="s">
        <v>630</v>
      </c>
      <c r="C113" s="5" t="s">
        <v>181</v>
      </c>
      <c r="D113" s="7" t="s">
        <v>114</v>
      </c>
      <c r="E113" s="56">
        <v>2</v>
      </c>
      <c r="F113" s="209">
        <v>17200</v>
      </c>
      <c r="G113" s="209">
        <f t="shared" si="1"/>
        <v>34400</v>
      </c>
    </row>
    <row r="114" spans="1:7" ht="30" x14ac:dyDescent="0.25">
      <c r="A114" s="13" t="s">
        <v>84</v>
      </c>
      <c r="B114" s="166" t="s">
        <v>628</v>
      </c>
      <c r="C114" s="5" t="s">
        <v>181</v>
      </c>
      <c r="D114" s="168" t="s">
        <v>17</v>
      </c>
      <c r="E114" s="190">
        <f>(21+15)*1.45</f>
        <v>52.199999999999996</v>
      </c>
      <c r="F114" s="209">
        <v>86</v>
      </c>
      <c r="G114" s="209">
        <f t="shared" si="1"/>
        <v>4489.2</v>
      </c>
    </row>
    <row r="115" spans="1:7" ht="30" x14ac:dyDescent="0.25">
      <c r="A115" s="13" t="s">
        <v>85</v>
      </c>
      <c r="B115" s="166" t="s">
        <v>627</v>
      </c>
      <c r="C115" s="5" t="s">
        <v>181</v>
      </c>
      <c r="D115" s="7" t="s">
        <v>17</v>
      </c>
      <c r="E115" s="66">
        <v>241.3</v>
      </c>
      <c r="F115" s="209">
        <v>86</v>
      </c>
      <c r="G115" s="209">
        <f t="shared" si="1"/>
        <v>20751.8</v>
      </c>
    </row>
    <row r="116" spans="1:7" x14ac:dyDescent="0.25">
      <c r="A116" s="13" t="s">
        <v>95</v>
      </c>
      <c r="B116" s="33" t="s">
        <v>122</v>
      </c>
      <c r="C116" s="5" t="s">
        <v>178</v>
      </c>
      <c r="D116" s="7" t="s">
        <v>15</v>
      </c>
      <c r="E116" s="66">
        <v>4.4000000000000004</v>
      </c>
      <c r="F116" s="209">
        <v>77.400000000000006</v>
      </c>
      <c r="G116" s="209">
        <f t="shared" si="1"/>
        <v>340.56</v>
      </c>
    </row>
    <row r="117" spans="1:7" ht="30" x14ac:dyDescent="0.25">
      <c r="A117" s="13" t="s">
        <v>699</v>
      </c>
      <c r="B117" s="166" t="s">
        <v>626</v>
      </c>
      <c r="C117" s="5" t="s">
        <v>178</v>
      </c>
      <c r="D117" s="7" t="s">
        <v>6</v>
      </c>
      <c r="E117" s="190">
        <v>2090</v>
      </c>
      <c r="F117" s="209">
        <v>18.059999999999999</v>
      </c>
      <c r="G117" s="209">
        <f t="shared" si="1"/>
        <v>37745.4</v>
      </c>
    </row>
    <row r="118" spans="1:7" x14ac:dyDescent="0.25">
      <c r="A118" s="13" t="s">
        <v>700</v>
      </c>
      <c r="B118" s="166" t="s">
        <v>697</v>
      </c>
      <c r="C118" s="5" t="s">
        <v>178</v>
      </c>
      <c r="D118" s="7" t="s">
        <v>15</v>
      </c>
      <c r="E118" s="190">
        <v>355</v>
      </c>
      <c r="F118" s="209">
        <v>60.2</v>
      </c>
      <c r="G118" s="209">
        <f t="shared" si="1"/>
        <v>21371</v>
      </c>
    </row>
    <row r="119" spans="1:7" x14ac:dyDescent="0.25">
      <c r="A119" s="13" t="s">
        <v>701</v>
      </c>
      <c r="B119" s="166" t="s">
        <v>698</v>
      </c>
      <c r="C119" s="5" t="s">
        <v>178</v>
      </c>
      <c r="D119" s="7" t="s">
        <v>17</v>
      </c>
      <c r="E119" s="190">
        <v>3553</v>
      </c>
      <c r="F119" s="209">
        <v>1.72</v>
      </c>
      <c r="G119" s="209">
        <f t="shared" si="1"/>
        <v>6111.16</v>
      </c>
    </row>
    <row r="120" spans="1:7" x14ac:dyDescent="0.25">
      <c r="A120" s="13" t="s">
        <v>96</v>
      </c>
      <c r="B120" s="33" t="s">
        <v>195</v>
      </c>
      <c r="C120" s="5" t="s">
        <v>181</v>
      </c>
      <c r="D120" s="7" t="s">
        <v>5</v>
      </c>
      <c r="E120" s="56">
        <v>6</v>
      </c>
      <c r="F120" s="209">
        <v>258</v>
      </c>
      <c r="G120" s="209">
        <f t="shared" si="1"/>
        <v>1548</v>
      </c>
    </row>
    <row r="121" spans="1:7" x14ac:dyDescent="0.25">
      <c r="A121" s="13" t="s">
        <v>121</v>
      </c>
      <c r="B121" s="166" t="s">
        <v>629</v>
      </c>
      <c r="C121" s="5" t="s">
        <v>181</v>
      </c>
      <c r="D121" s="7" t="s">
        <v>5</v>
      </c>
      <c r="E121" s="190">
        <v>31</v>
      </c>
      <c r="F121" s="209">
        <v>258</v>
      </c>
      <c r="G121" s="209">
        <f t="shared" si="1"/>
        <v>7998</v>
      </c>
    </row>
    <row r="122" spans="1:7" x14ac:dyDescent="0.25">
      <c r="A122" s="6"/>
      <c r="B122" s="28" t="s">
        <v>71</v>
      </c>
      <c r="C122" s="5"/>
      <c r="D122" s="7"/>
      <c r="E122" s="43"/>
      <c r="F122" s="43"/>
      <c r="G122" s="43"/>
    </row>
    <row r="123" spans="1:7" ht="30" x14ac:dyDescent="0.25">
      <c r="A123" s="6" t="s">
        <v>464</v>
      </c>
      <c r="B123" s="33" t="s">
        <v>19</v>
      </c>
      <c r="C123" s="5" t="s">
        <v>179</v>
      </c>
      <c r="D123" s="168" t="s">
        <v>5</v>
      </c>
      <c r="E123" s="167">
        <f>17-E126</f>
        <v>16</v>
      </c>
      <c r="F123" s="209">
        <v>73.099999999999994</v>
      </c>
      <c r="G123" s="209">
        <f t="shared" si="1"/>
        <v>1169.5999999999999</v>
      </c>
    </row>
    <row r="124" spans="1:7" x14ac:dyDescent="0.25">
      <c r="A124" s="6" t="s">
        <v>465</v>
      </c>
      <c r="B124" s="33" t="s">
        <v>466</v>
      </c>
      <c r="C124" s="5" t="s">
        <v>179</v>
      </c>
      <c r="D124" s="168" t="s">
        <v>5</v>
      </c>
      <c r="E124" s="167">
        <v>9</v>
      </c>
      <c r="F124" s="209">
        <v>137.6</v>
      </c>
      <c r="G124" s="209">
        <f t="shared" si="1"/>
        <v>1238.4000000000001</v>
      </c>
    </row>
    <row r="125" spans="1:7" ht="30" x14ac:dyDescent="0.25">
      <c r="A125" s="6" t="s">
        <v>73</v>
      </c>
      <c r="B125" s="166" t="s">
        <v>620</v>
      </c>
      <c r="C125" s="5" t="s">
        <v>179</v>
      </c>
      <c r="D125" s="168" t="s">
        <v>5</v>
      </c>
      <c r="E125" s="167">
        <f>83-E127</f>
        <v>82</v>
      </c>
      <c r="F125" s="209">
        <v>73.099999999999994</v>
      </c>
      <c r="G125" s="209">
        <f t="shared" si="1"/>
        <v>5994.2</v>
      </c>
    </row>
    <row r="126" spans="1:7" ht="30" x14ac:dyDescent="0.25">
      <c r="A126" s="6" t="s">
        <v>74</v>
      </c>
      <c r="B126" s="33" t="s">
        <v>35</v>
      </c>
      <c r="C126" s="5" t="s">
        <v>179</v>
      </c>
      <c r="D126" s="168" t="s">
        <v>5</v>
      </c>
      <c r="E126" s="167">
        <v>1</v>
      </c>
      <c r="F126" s="209">
        <v>120.4</v>
      </c>
      <c r="G126" s="209">
        <f t="shared" si="1"/>
        <v>120.4</v>
      </c>
    </row>
    <row r="127" spans="1:7" x14ac:dyDescent="0.25">
      <c r="A127" s="6" t="s">
        <v>113</v>
      </c>
      <c r="B127" s="33" t="s">
        <v>36</v>
      </c>
      <c r="C127" s="5" t="s">
        <v>179</v>
      </c>
      <c r="D127" s="168" t="s">
        <v>5</v>
      </c>
      <c r="E127" s="167">
        <v>1</v>
      </c>
      <c r="F127" s="209">
        <v>154.47</v>
      </c>
      <c r="G127" s="209">
        <f t="shared" si="1"/>
        <v>154.47</v>
      </c>
    </row>
    <row r="128" spans="1:7" ht="30" x14ac:dyDescent="0.25">
      <c r="A128" s="6" t="s">
        <v>115</v>
      </c>
      <c r="B128" s="33" t="s">
        <v>20</v>
      </c>
      <c r="C128" s="5" t="s">
        <v>179</v>
      </c>
      <c r="D128" s="7" t="s">
        <v>6</v>
      </c>
      <c r="E128" s="46">
        <v>1135</v>
      </c>
      <c r="F128" s="209">
        <v>3.1</v>
      </c>
      <c r="G128" s="209">
        <f t="shared" si="1"/>
        <v>3518.5</v>
      </c>
    </row>
    <row r="129" spans="1:7" ht="30" x14ac:dyDescent="0.25">
      <c r="A129" s="6" t="s">
        <v>116</v>
      </c>
      <c r="B129" s="33" t="s">
        <v>32</v>
      </c>
      <c r="C129" s="5" t="s">
        <v>179</v>
      </c>
      <c r="D129" s="7" t="s">
        <v>6</v>
      </c>
      <c r="E129" s="46">
        <v>1662</v>
      </c>
      <c r="F129" s="209">
        <v>0.77</v>
      </c>
      <c r="G129" s="209">
        <f t="shared" si="1"/>
        <v>1279.74</v>
      </c>
    </row>
    <row r="130" spans="1:7" ht="30" x14ac:dyDescent="0.25">
      <c r="A130" s="6" t="s">
        <v>117</v>
      </c>
      <c r="B130" s="33" t="s">
        <v>33</v>
      </c>
      <c r="C130" s="5" t="s">
        <v>179</v>
      </c>
      <c r="D130" s="7" t="s">
        <v>6</v>
      </c>
      <c r="E130" s="46">
        <v>180</v>
      </c>
      <c r="F130" s="209">
        <v>2.3199999999999998</v>
      </c>
      <c r="G130" s="209">
        <f t="shared" si="1"/>
        <v>417.6</v>
      </c>
    </row>
    <row r="131" spans="1:7" ht="30" x14ac:dyDescent="0.25">
      <c r="A131" s="6" t="s">
        <v>118</v>
      </c>
      <c r="B131" s="33" t="s">
        <v>34</v>
      </c>
      <c r="C131" s="5" t="s">
        <v>179</v>
      </c>
      <c r="D131" s="7" t="s">
        <v>6</v>
      </c>
      <c r="E131" s="46">
        <v>81</v>
      </c>
      <c r="F131" s="209">
        <v>1.56</v>
      </c>
      <c r="G131" s="209">
        <f t="shared" si="1"/>
        <v>126.36</v>
      </c>
    </row>
    <row r="132" spans="1:7" ht="30" x14ac:dyDescent="0.25">
      <c r="A132" s="6" t="s">
        <v>123</v>
      </c>
      <c r="B132" s="33" t="s">
        <v>37</v>
      </c>
      <c r="C132" s="5" t="s">
        <v>179</v>
      </c>
      <c r="D132" s="7" t="s">
        <v>13</v>
      </c>
      <c r="E132" s="46">
        <v>11</v>
      </c>
      <c r="F132" s="209">
        <v>25.57</v>
      </c>
      <c r="G132" s="209">
        <f t="shared" si="1"/>
        <v>281.27</v>
      </c>
    </row>
    <row r="133" spans="1:7" ht="30" x14ac:dyDescent="0.25">
      <c r="A133" s="6" t="s">
        <v>124</v>
      </c>
      <c r="B133" s="33" t="s">
        <v>21</v>
      </c>
      <c r="C133" s="5" t="s">
        <v>179</v>
      </c>
      <c r="D133" s="7" t="s">
        <v>13</v>
      </c>
      <c r="E133" s="46">
        <v>58.5</v>
      </c>
      <c r="F133" s="209">
        <v>25.8</v>
      </c>
      <c r="G133" s="209">
        <f t="shared" si="1"/>
        <v>1509.3</v>
      </c>
    </row>
    <row r="134" spans="1:7" ht="30" x14ac:dyDescent="0.25">
      <c r="A134" s="6" t="s">
        <v>125</v>
      </c>
      <c r="B134" s="33" t="s">
        <v>107</v>
      </c>
      <c r="C134" s="5" t="s">
        <v>179</v>
      </c>
      <c r="D134" s="7" t="s">
        <v>13</v>
      </c>
      <c r="E134" s="46">
        <v>6.5</v>
      </c>
      <c r="F134" s="209">
        <v>25</v>
      </c>
      <c r="G134" s="209">
        <f t="shared" si="1"/>
        <v>162.5</v>
      </c>
    </row>
    <row r="135" spans="1:7" ht="30" x14ac:dyDescent="0.25">
      <c r="A135" s="6" t="s">
        <v>126</v>
      </c>
      <c r="B135" s="33" t="s">
        <v>108</v>
      </c>
      <c r="C135" s="5" t="s">
        <v>179</v>
      </c>
      <c r="D135" s="7" t="s">
        <v>13</v>
      </c>
      <c r="E135" s="46">
        <v>50.2</v>
      </c>
      <c r="F135" s="209">
        <v>25.8</v>
      </c>
      <c r="G135" s="209">
        <f t="shared" ref="G135:G157" si="2">+ROUND(F135*E135,2)</f>
        <v>1295.1600000000001</v>
      </c>
    </row>
    <row r="136" spans="1:7" ht="30" x14ac:dyDescent="0.25">
      <c r="A136" s="6" t="s">
        <v>127</v>
      </c>
      <c r="B136" s="33" t="s">
        <v>109</v>
      </c>
      <c r="C136" s="5" t="s">
        <v>179</v>
      </c>
      <c r="D136" s="7" t="s">
        <v>13</v>
      </c>
      <c r="E136" s="46">
        <v>11.2</v>
      </c>
      <c r="F136" s="209">
        <v>25.8</v>
      </c>
      <c r="G136" s="209">
        <f t="shared" si="2"/>
        <v>288.95999999999998</v>
      </c>
    </row>
    <row r="137" spans="1:7" ht="30" x14ac:dyDescent="0.25">
      <c r="A137" s="6" t="s">
        <v>128</v>
      </c>
      <c r="B137" s="33" t="s">
        <v>110</v>
      </c>
      <c r="C137" s="5" t="s">
        <v>179</v>
      </c>
      <c r="D137" s="7" t="s">
        <v>13</v>
      </c>
      <c r="E137" s="46">
        <v>1.9</v>
      </c>
      <c r="F137" s="209">
        <v>25.8</v>
      </c>
      <c r="G137" s="209">
        <f t="shared" si="2"/>
        <v>49.02</v>
      </c>
    </row>
    <row r="138" spans="1:7" ht="30" x14ac:dyDescent="0.25">
      <c r="A138" s="6" t="s">
        <v>129</v>
      </c>
      <c r="B138" s="33" t="s">
        <v>38</v>
      </c>
      <c r="C138" s="5" t="s">
        <v>179</v>
      </c>
      <c r="D138" s="168" t="s">
        <v>13</v>
      </c>
      <c r="E138" s="46">
        <v>3.5</v>
      </c>
      <c r="F138" s="209">
        <v>30</v>
      </c>
      <c r="G138" s="209">
        <f t="shared" si="2"/>
        <v>105</v>
      </c>
    </row>
    <row r="139" spans="1:7" ht="30" x14ac:dyDescent="0.25">
      <c r="A139" s="6" t="s">
        <v>130</v>
      </c>
      <c r="B139" s="33" t="s">
        <v>111</v>
      </c>
      <c r="C139" s="13"/>
      <c r="D139" s="7" t="s">
        <v>13</v>
      </c>
      <c r="E139" s="55">
        <v>13</v>
      </c>
      <c r="F139" s="209">
        <v>30</v>
      </c>
      <c r="G139" s="209">
        <f t="shared" si="2"/>
        <v>390</v>
      </c>
    </row>
    <row r="140" spans="1:7" x14ac:dyDescent="0.25">
      <c r="A140" s="6" t="s">
        <v>131</v>
      </c>
      <c r="B140" s="33" t="s">
        <v>97</v>
      </c>
      <c r="C140" s="5" t="s">
        <v>182</v>
      </c>
      <c r="D140" s="23" t="s">
        <v>6</v>
      </c>
      <c r="E140" s="23">
        <v>317</v>
      </c>
      <c r="F140" s="209">
        <v>103.2</v>
      </c>
      <c r="G140" s="209">
        <f t="shared" si="2"/>
        <v>32714.400000000001</v>
      </c>
    </row>
    <row r="141" spans="1:7" x14ac:dyDescent="0.25">
      <c r="A141" s="6" t="s">
        <v>132</v>
      </c>
      <c r="B141" s="33" t="s">
        <v>99</v>
      </c>
      <c r="C141" s="5" t="s">
        <v>179</v>
      </c>
      <c r="D141" s="7" t="s">
        <v>5</v>
      </c>
      <c r="E141" s="23">
        <v>4</v>
      </c>
      <c r="F141" s="209">
        <v>56</v>
      </c>
      <c r="G141" s="209">
        <f t="shared" si="2"/>
        <v>224</v>
      </c>
    </row>
    <row r="142" spans="1:7" x14ac:dyDescent="0.25">
      <c r="A142" s="13"/>
      <c r="B142" s="28" t="s">
        <v>72</v>
      </c>
      <c r="C142" s="13"/>
      <c r="D142" s="13"/>
      <c r="E142" s="13"/>
      <c r="F142" s="13"/>
      <c r="G142" s="13"/>
    </row>
    <row r="143" spans="1:7" x14ac:dyDescent="0.25">
      <c r="A143" s="93" t="s">
        <v>163</v>
      </c>
      <c r="B143" s="33" t="s">
        <v>161</v>
      </c>
      <c r="C143" s="5" t="s">
        <v>183</v>
      </c>
      <c r="D143" s="7" t="s">
        <v>5</v>
      </c>
      <c r="E143" s="4">
        <f>E24</f>
        <v>12</v>
      </c>
      <c r="F143" s="209">
        <v>430</v>
      </c>
      <c r="G143" s="209">
        <f t="shared" si="2"/>
        <v>5160</v>
      </c>
    </row>
    <row r="144" spans="1:7" x14ac:dyDescent="0.25">
      <c r="A144" s="93" t="s">
        <v>164</v>
      </c>
      <c r="B144" s="33" t="s">
        <v>160</v>
      </c>
      <c r="C144" s="5" t="s">
        <v>183</v>
      </c>
      <c r="D144" s="7" t="s">
        <v>5</v>
      </c>
      <c r="E144" s="4">
        <v>42</v>
      </c>
      <c r="F144" s="209">
        <v>344</v>
      </c>
      <c r="G144" s="209">
        <f t="shared" si="2"/>
        <v>14448</v>
      </c>
    </row>
    <row r="145" spans="1:7" x14ac:dyDescent="0.25">
      <c r="A145" s="93" t="s">
        <v>165</v>
      </c>
      <c r="B145" s="33" t="s">
        <v>162</v>
      </c>
      <c r="C145" s="5" t="s">
        <v>183</v>
      </c>
      <c r="D145" s="7" t="s">
        <v>5</v>
      </c>
      <c r="E145" s="4">
        <v>68</v>
      </c>
      <c r="F145" s="209">
        <v>129</v>
      </c>
      <c r="G145" s="209">
        <f t="shared" si="2"/>
        <v>8772</v>
      </c>
    </row>
    <row r="146" spans="1:7" x14ac:dyDescent="0.25">
      <c r="A146" s="93" t="s">
        <v>166</v>
      </c>
      <c r="B146" s="44" t="s">
        <v>463</v>
      </c>
      <c r="C146" s="5" t="s">
        <v>182</v>
      </c>
      <c r="D146" s="7" t="s">
        <v>5</v>
      </c>
      <c r="E146" s="91">
        <v>9</v>
      </c>
      <c r="F146" s="209">
        <v>129</v>
      </c>
      <c r="G146" s="209">
        <f t="shared" si="2"/>
        <v>1161</v>
      </c>
    </row>
    <row r="147" spans="1:7" x14ac:dyDescent="0.25">
      <c r="A147" s="93" t="s">
        <v>167</v>
      </c>
      <c r="B147" s="92" t="s">
        <v>22</v>
      </c>
      <c r="C147" s="5" t="s">
        <v>182</v>
      </c>
      <c r="D147" s="7" t="s">
        <v>5</v>
      </c>
      <c r="E147" s="4">
        <v>4</v>
      </c>
      <c r="F147" s="209">
        <v>2150</v>
      </c>
      <c r="G147" s="209">
        <f t="shared" si="2"/>
        <v>8600</v>
      </c>
    </row>
    <row r="148" spans="1:7" x14ac:dyDescent="0.25">
      <c r="A148" s="93" t="s">
        <v>168</v>
      </c>
      <c r="B148" s="33" t="s">
        <v>169</v>
      </c>
      <c r="C148" s="5" t="s">
        <v>182</v>
      </c>
      <c r="D148" s="7" t="s">
        <v>5</v>
      </c>
      <c r="E148" s="4">
        <v>6</v>
      </c>
      <c r="F148" s="209">
        <v>4300</v>
      </c>
      <c r="G148" s="209">
        <f t="shared" si="2"/>
        <v>25800</v>
      </c>
    </row>
    <row r="149" spans="1:7" x14ac:dyDescent="0.25">
      <c r="A149" s="93" t="s">
        <v>172</v>
      </c>
      <c r="B149" s="33" t="s">
        <v>170</v>
      </c>
      <c r="C149" s="5" t="s">
        <v>182</v>
      </c>
      <c r="D149" s="7" t="s">
        <v>5</v>
      </c>
      <c r="E149" s="4">
        <v>4</v>
      </c>
      <c r="F149" s="209">
        <v>1290</v>
      </c>
      <c r="G149" s="209">
        <f t="shared" si="2"/>
        <v>5160</v>
      </c>
    </row>
    <row r="150" spans="1:7" x14ac:dyDescent="0.25">
      <c r="A150" s="93" t="s">
        <v>173</v>
      </c>
      <c r="B150" s="33" t="s">
        <v>171</v>
      </c>
      <c r="C150" s="5" t="s">
        <v>182</v>
      </c>
      <c r="D150" s="7" t="s">
        <v>5</v>
      </c>
      <c r="E150" s="4">
        <v>1</v>
      </c>
      <c r="F150" s="209">
        <v>3440</v>
      </c>
      <c r="G150" s="209">
        <f t="shared" si="2"/>
        <v>3440</v>
      </c>
    </row>
    <row r="151" spans="1:7" x14ac:dyDescent="0.25">
      <c r="A151" s="93" t="s">
        <v>174</v>
      </c>
      <c r="B151" s="92" t="s">
        <v>82</v>
      </c>
      <c r="C151" s="5" t="s">
        <v>182</v>
      </c>
      <c r="D151" s="7" t="s">
        <v>5</v>
      </c>
      <c r="E151" s="4">
        <v>8</v>
      </c>
      <c r="F151" s="209">
        <v>1290</v>
      </c>
      <c r="G151" s="209">
        <f t="shared" si="2"/>
        <v>10320</v>
      </c>
    </row>
    <row r="152" spans="1:7" x14ac:dyDescent="0.25">
      <c r="A152" s="93" t="s">
        <v>470</v>
      </c>
      <c r="B152" s="33" t="s">
        <v>471</v>
      </c>
      <c r="C152" s="5" t="s">
        <v>270</v>
      </c>
      <c r="D152" s="7" t="s">
        <v>5</v>
      </c>
      <c r="E152" s="4">
        <v>1</v>
      </c>
      <c r="F152" s="209">
        <v>1720</v>
      </c>
      <c r="G152" s="209">
        <f t="shared" si="2"/>
        <v>1720</v>
      </c>
    </row>
    <row r="153" spans="1:7" x14ac:dyDescent="0.25">
      <c r="A153" s="93" t="s">
        <v>474</v>
      </c>
      <c r="B153" s="33" t="s">
        <v>472</v>
      </c>
      <c r="C153" s="5" t="s">
        <v>270</v>
      </c>
      <c r="D153" s="7" t="s">
        <v>5</v>
      </c>
      <c r="E153" s="4">
        <v>1</v>
      </c>
      <c r="F153" s="209">
        <v>1720</v>
      </c>
      <c r="G153" s="209">
        <f t="shared" si="2"/>
        <v>1720</v>
      </c>
    </row>
    <row r="154" spans="1:7" x14ac:dyDescent="0.25">
      <c r="A154" s="93" t="s">
        <v>475</v>
      </c>
      <c r="B154" s="33" t="s">
        <v>617</v>
      </c>
      <c r="C154" s="5" t="s">
        <v>270</v>
      </c>
      <c r="D154" s="7" t="s">
        <v>5</v>
      </c>
      <c r="E154" s="4">
        <v>1</v>
      </c>
      <c r="F154" s="209">
        <v>2580</v>
      </c>
      <c r="G154" s="209">
        <f t="shared" si="2"/>
        <v>2580</v>
      </c>
    </row>
    <row r="155" spans="1:7" x14ac:dyDescent="0.25">
      <c r="A155" s="93" t="s">
        <v>613</v>
      </c>
      <c r="B155" s="92" t="s">
        <v>473</v>
      </c>
      <c r="C155" s="5" t="s">
        <v>270</v>
      </c>
      <c r="D155" s="7" t="s">
        <v>5</v>
      </c>
      <c r="E155" s="4">
        <v>1</v>
      </c>
      <c r="F155" s="209">
        <v>215900.83</v>
      </c>
      <c r="G155" s="209">
        <f t="shared" si="2"/>
        <v>215900.83</v>
      </c>
    </row>
    <row r="156" spans="1:7" x14ac:dyDescent="0.25">
      <c r="A156" s="93" t="s">
        <v>614</v>
      </c>
      <c r="B156" s="92" t="s">
        <v>615</v>
      </c>
      <c r="C156" s="5" t="s">
        <v>270</v>
      </c>
      <c r="D156" s="7" t="s">
        <v>5</v>
      </c>
      <c r="E156" s="4">
        <v>1</v>
      </c>
      <c r="F156" s="209">
        <v>6020</v>
      </c>
      <c r="G156" s="209">
        <f t="shared" si="2"/>
        <v>6020</v>
      </c>
    </row>
    <row r="157" spans="1:7" x14ac:dyDescent="0.25">
      <c r="A157" s="93" t="s">
        <v>618</v>
      </c>
      <c r="B157" s="92" t="s">
        <v>616</v>
      </c>
      <c r="C157" s="5" t="s">
        <v>270</v>
      </c>
      <c r="D157" s="7" t="s">
        <v>5</v>
      </c>
      <c r="E157" s="4">
        <v>1</v>
      </c>
      <c r="F157" s="209">
        <v>1700</v>
      </c>
      <c r="G157" s="209">
        <f t="shared" si="2"/>
        <v>1700</v>
      </c>
    </row>
    <row r="158" spans="1:7" x14ac:dyDescent="0.25">
      <c r="B158" s="26"/>
      <c r="C158" s="45"/>
      <c r="D158" s="27"/>
      <c r="E158" s="27"/>
      <c r="F158" s="203" t="s">
        <v>476</v>
      </c>
      <c r="G158" s="208">
        <f>SUM(G6:G157)</f>
        <v>1917583.0000000005</v>
      </c>
    </row>
    <row r="159" spans="1:7" x14ac:dyDescent="0.25">
      <c r="B159" s="26"/>
      <c r="C159" s="27"/>
      <c r="D159" s="27"/>
      <c r="E159" s="27"/>
      <c r="F159" s="203" t="s">
        <v>477</v>
      </c>
      <c r="G159" s="208">
        <f>+ROUND(G158*0.21,2)</f>
        <v>402692.43</v>
      </c>
    </row>
    <row r="160" spans="1:7" x14ac:dyDescent="0.25">
      <c r="B160" s="26"/>
      <c r="C160" s="27"/>
      <c r="D160" s="27"/>
      <c r="E160" s="27"/>
      <c r="F160" s="203" t="s">
        <v>478</v>
      </c>
      <c r="G160" s="209">
        <f>+G159+G158</f>
        <v>2320275.4300000006</v>
      </c>
    </row>
    <row r="161" spans="2:7" x14ac:dyDescent="0.25">
      <c r="B161" s="26"/>
      <c r="C161" s="45"/>
      <c r="G161" s="210"/>
    </row>
    <row r="162" spans="2:7" x14ac:dyDescent="0.25">
      <c r="G162" s="211"/>
    </row>
    <row r="163" spans="2:7" x14ac:dyDescent="0.25">
      <c r="G163" s="211"/>
    </row>
    <row r="164" spans="2:7" x14ac:dyDescent="0.25">
      <c r="G164" s="211"/>
    </row>
    <row r="165" spans="2:7" x14ac:dyDescent="0.25">
      <c r="G165" s="211"/>
    </row>
  </sheetData>
  <mergeCells count="1">
    <mergeCell ref="A1:F1"/>
  </mergeCells>
  <phoneticPr fontId="13" type="noConversion"/>
  <pageMargins left="0.39370078740157483" right="0.39370078740157483" top="0.39370078740157483" bottom="0.39370078740157483" header="0.31496062992125984" footer="0.31496062992125984"/>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D8D58-2BFD-43B1-BF32-B6B8E0486E97}">
  <sheetPr>
    <tabColor rgb="FF92D050"/>
  </sheetPr>
  <dimension ref="A2:G22"/>
  <sheetViews>
    <sheetView tabSelected="1" view="pageBreakPreview" topLeftCell="A5" zoomScale="85" zoomScaleNormal="100" zoomScaleSheetLayoutView="85" workbookViewId="0">
      <selection activeCell="O146" sqref="O146"/>
    </sheetView>
  </sheetViews>
  <sheetFormatPr defaultColWidth="9.140625" defaultRowHeight="15" x14ac:dyDescent="0.25"/>
  <cols>
    <col min="1" max="1" width="9.140625" style="38"/>
    <col min="2" max="2" width="67.42578125" style="38" customWidth="1"/>
    <col min="3" max="3" width="11.140625" style="38" customWidth="1"/>
    <col min="4" max="5" width="9.140625" style="38"/>
    <col min="6" max="6" width="20.140625" style="38" customWidth="1"/>
    <col min="7" max="7" width="15.28515625" style="38" customWidth="1"/>
    <col min="8" max="16384" width="9.140625" style="38"/>
  </cols>
  <sheetData>
    <row r="2" spans="1:7" x14ac:dyDescent="0.25">
      <c r="B2" s="38" t="s">
        <v>608</v>
      </c>
    </row>
    <row r="4" spans="1:7" x14ac:dyDescent="0.25">
      <c r="F4" s="163" t="s">
        <v>611</v>
      </c>
    </row>
    <row r="5" spans="1:7" ht="45" x14ac:dyDescent="0.25">
      <c r="A5" s="151" t="s">
        <v>565</v>
      </c>
      <c r="B5" s="152" t="s">
        <v>566</v>
      </c>
      <c r="C5" s="153" t="s">
        <v>567</v>
      </c>
      <c r="D5" s="151" t="s">
        <v>568</v>
      </c>
      <c r="E5" s="152" t="s">
        <v>569</v>
      </c>
      <c r="F5" s="154" t="s">
        <v>570</v>
      </c>
      <c r="G5" s="152" t="s">
        <v>571</v>
      </c>
    </row>
    <row r="6" spans="1:7" ht="15.75" x14ac:dyDescent="0.25">
      <c r="A6" s="215" t="s">
        <v>572</v>
      </c>
      <c r="B6" s="215"/>
      <c r="C6" s="215"/>
      <c r="D6" s="215"/>
      <c r="E6" s="215"/>
      <c r="F6" s="215"/>
      <c r="G6" s="215"/>
    </row>
    <row r="7" spans="1:7" ht="264.75" customHeight="1" x14ac:dyDescent="0.25">
      <c r="A7" s="155">
        <v>1</v>
      </c>
      <c r="B7" s="156" t="s">
        <v>573</v>
      </c>
      <c r="C7" s="151" t="s">
        <v>574</v>
      </c>
      <c r="D7" s="151" t="s">
        <v>575</v>
      </c>
      <c r="E7" s="157">
        <v>1</v>
      </c>
      <c r="F7" s="151" t="s">
        <v>576</v>
      </c>
      <c r="G7" s="154"/>
    </row>
    <row r="8" spans="1:7" ht="90.75" customHeight="1" x14ac:dyDescent="0.25">
      <c r="A8" s="155">
        <v>2</v>
      </c>
      <c r="B8" s="158" t="s">
        <v>577</v>
      </c>
      <c r="C8" s="154"/>
      <c r="D8" s="151" t="s">
        <v>575</v>
      </c>
      <c r="E8" s="157">
        <v>3</v>
      </c>
      <c r="F8" s="151" t="s">
        <v>578</v>
      </c>
      <c r="G8" s="154"/>
    </row>
    <row r="9" spans="1:7" ht="60.75" customHeight="1" x14ac:dyDescent="0.25">
      <c r="A9" s="155">
        <v>3</v>
      </c>
      <c r="B9" s="156" t="s">
        <v>579</v>
      </c>
      <c r="C9" s="151" t="s">
        <v>580</v>
      </c>
      <c r="D9" s="151" t="s">
        <v>575</v>
      </c>
      <c r="E9" s="157">
        <v>2</v>
      </c>
      <c r="F9" s="151" t="s">
        <v>581</v>
      </c>
      <c r="G9" s="154"/>
    </row>
    <row r="10" spans="1:7" ht="60" x14ac:dyDescent="0.25">
      <c r="A10" s="155">
        <v>4</v>
      </c>
      <c r="B10" s="156" t="s">
        <v>582</v>
      </c>
      <c r="C10" s="151" t="s">
        <v>583</v>
      </c>
      <c r="D10" s="151" t="s">
        <v>575</v>
      </c>
      <c r="E10" s="157">
        <v>1</v>
      </c>
      <c r="F10" s="151" t="s">
        <v>581</v>
      </c>
      <c r="G10" s="154"/>
    </row>
    <row r="11" spans="1:7" ht="90" x14ac:dyDescent="0.25">
      <c r="A11" s="155">
        <v>5</v>
      </c>
      <c r="B11" s="156" t="s">
        <v>584</v>
      </c>
      <c r="C11" s="151" t="s">
        <v>585</v>
      </c>
      <c r="D11" s="151" t="s">
        <v>586</v>
      </c>
      <c r="E11" s="157">
        <v>3</v>
      </c>
      <c r="F11" s="151" t="s">
        <v>587</v>
      </c>
      <c r="G11" s="154"/>
    </row>
    <row r="12" spans="1:7" ht="90" x14ac:dyDescent="0.25">
      <c r="A12" s="155">
        <v>6</v>
      </c>
      <c r="B12" s="156" t="s">
        <v>588</v>
      </c>
      <c r="C12" s="151" t="s">
        <v>589</v>
      </c>
      <c r="D12" s="151" t="s">
        <v>586</v>
      </c>
      <c r="E12" s="157">
        <v>2</v>
      </c>
      <c r="F12" s="151" t="s">
        <v>587</v>
      </c>
      <c r="G12" s="154"/>
    </row>
    <row r="13" spans="1:7" ht="45" x14ac:dyDescent="0.25">
      <c r="A13" s="159">
        <v>7</v>
      </c>
      <c r="B13" s="156" t="s">
        <v>590</v>
      </c>
      <c r="C13" s="154"/>
      <c r="D13" s="152" t="s">
        <v>591</v>
      </c>
      <c r="E13" s="160">
        <v>1</v>
      </c>
      <c r="F13" s="152" t="s">
        <v>592</v>
      </c>
      <c r="G13" s="154"/>
    </row>
    <row r="14" spans="1:7" ht="30" x14ac:dyDescent="0.25">
      <c r="A14" s="159">
        <v>8</v>
      </c>
      <c r="B14" s="156" t="s">
        <v>593</v>
      </c>
      <c r="C14" s="214" t="s">
        <v>574</v>
      </c>
      <c r="D14" s="152" t="s">
        <v>594</v>
      </c>
      <c r="E14" s="160">
        <v>9</v>
      </c>
      <c r="F14" s="161">
        <v>6.1</v>
      </c>
      <c r="G14" s="153"/>
    </row>
    <row r="15" spans="1:7" ht="37.5" customHeight="1" x14ac:dyDescent="0.25">
      <c r="A15" s="159">
        <v>9</v>
      </c>
      <c r="B15" s="156" t="s">
        <v>595</v>
      </c>
      <c r="C15" s="214"/>
      <c r="D15" s="152" t="s">
        <v>596</v>
      </c>
      <c r="E15" s="160">
        <v>3</v>
      </c>
      <c r="F15" s="161">
        <v>6.1</v>
      </c>
      <c r="G15" s="153"/>
    </row>
    <row r="16" spans="1:7" ht="30" x14ac:dyDescent="0.25">
      <c r="A16" s="160">
        <v>10</v>
      </c>
      <c r="B16" s="156" t="s">
        <v>597</v>
      </c>
      <c r="C16" s="214"/>
      <c r="D16" s="152" t="s">
        <v>591</v>
      </c>
      <c r="E16" s="160">
        <v>1</v>
      </c>
      <c r="F16" s="161">
        <v>6.1</v>
      </c>
      <c r="G16" s="153"/>
    </row>
    <row r="17" spans="1:7" ht="30" x14ac:dyDescent="0.25">
      <c r="A17" s="160">
        <v>11</v>
      </c>
      <c r="B17" s="156" t="s">
        <v>598</v>
      </c>
      <c r="C17" s="214"/>
      <c r="D17" s="152" t="s">
        <v>591</v>
      </c>
      <c r="E17" s="160">
        <v>3</v>
      </c>
      <c r="F17" s="161">
        <v>6.1</v>
      </c>
      <c r="G17" s="153"/>
    </row>
    <row r="18" spans="1:7" ht="30" x14ac:dyDescent="0.25">
      <c r="A18" s="160">
        <v>12</v>
      </c>
      <c r="B18" s="156" t="s">
        <v>599</v>
      </c>
      <c r="C18" s="214"/>
      <c r="D18" s="152" t="s">
        <v>591</v>
      </c>
      <c r="E18" s="160">
        <v>6</v>
      </c>
      <c r="F18" s="161">
        <v>6.1</v>
      </c>
      <c r="G18" s="153"/>
    </row>
    <row r="19" spans="1:7" ht="30" x14ac:dyDescent="0.25">
      <c r="A19" s="160">
        <v>13</v>
      </c>
      <c r="B19" s="156" t="s">
        <v>600</v>
      </c>
      <c r="C19" s="214"/>
      <c r="D19" s="152" t="s">
        <v>591</v>
      </c>
      <c r="E19" s="160">
        <v>9</v>
      </c>
      <c r="F19" s="161">
        <v>6.1</v>
      </c>
      <c r="G19" s="153"/>
    </row>
    <row r="20" spans="1:7" ht="60" x14ac:dyDescent="0.25">
      <c r="A20" s="157">
        <v>14</v>
      </c>
      <c r="B20" s="156" t="s">
        <v>601</v>
      </c>
      <c r="C20" s="151" t="s">
        <v>602</v>
      </c>
      <c r="D20" s="151" t="s">
        <v>575</v>
      </c>
      <c r="E20" s="157">
        <v>3</v>
      </c>
      <c r="F20" s="151" t="s">
        <v>603</v>
      </c>
      <c r="G20" s="152" t="s">
        <v>604</v>
      </c>
    </row>
    <row r="21" spans="1:7" ht="60" x14ac:dyDescent="0.25">
      <c r="A21" s="157">
        <v>15</v>
      </c>
      <c r="B21" s="162" t="s">
        <v>605</v>
      </c>
      <c r="C21" s="151" t="s">
        <v>606</v>
      </c>
      <c r="D21" s="151" t="s">
        <v>575</v>
      </c>
      <c r="E21" s="157">
        <v>3</v>
      </c>
      <c r="F21" s="151" t="s">
        <v>603</v>
      </c>
      <c r="G21" s="151" t="s">
        <v>607</v>
      </c>
    </row>
    <row r="22" spans="1:7" x14ac:dyDescent="0.25">
      <c r="F22" s="164" t="s">
        <v>478</v>
      </c>
      <c r="G22" s="164">
        <v>2628.17</v>
      </c>
    </row>
  </sheetData>
  <mergeCells count="2">
    <mergeCell ref="C14:C19"/>
    <mergeCell ref="A6:G6"/>
  </mergeCells>
  <hyperlinks>
    <hyperlink ref="B8" r:id="rId1" display="https://www.eso.lt/download/96125/0%2C4%20kv%20vidaus%20tipo%20saugikli%C5%B2-kirtikli%C5%B2%20blokai.docx" xr:uid="{52CE8F58-0B57-41B3-AFE0-F5E38EBB81F9}"/>
    <hyperlink ref="B9" r:id="rId2" display="https://www.eso.lt/download/112613/0%2C4%20kv%20saugikliu%20lydieji%20ideklai.docx" xr:uid="{4990E380-BE12-4482-A13D-4CE990DBB594}"/>
    <hyperlink ref="B10" r:id="rId3" display="https://www.eso.lt/download/112613/0%2C4%20kv%20saugikliu%20lydieji%20ideklai.docx" xr:uid="{DC638D2F-C5A5-42D3-9F0C-9C3330151C30}"/>
  </hyperlinks>
  <pageMargins left="0.7" right="0.7" top="0.75" bottom="0.75" header="0.3" footer="0.3"/>
  <pageSetup paperSize="9" scale="61"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7D171-CC7C-4389-B6D3-4421A26A3DF4}">
  <sheetPr>
    <tabColor rgb="FF92D050"/>
  </sheetPr>
  <dimension ref="A1:G128"/>
  <sheetViews>
    <sheetView tabSelected="1" view="pageBreakPreview" topLeftCell="A5" zoomScale="85" zoomScaleNormal="100" zoomScaleSheetLayoutView="85" workbookViewId="0">
      <selection activeCell="O146" sqref="O146"/>
    </sheetView>
  </sheetViews>
  <sheetFormatPr defaultRowHeight="15" x14ac:dyDescent="0.25"/>
  <cols>
    <col min="2" max="2" width="45.42578125" customWidth="1"/>
    <col min="7" max="7" width="12.7109375" customWidth="1"/>
  </cols>
  <sheetData>
    <row r="1" spans="1:7" x14ac:dyDescent="0.25">
      <c r="B1" t="s">
        <v>609</v>
      </c>
    </row>
    <row r="3" spans="1:7" x14ac:dyDescent="0.25">
      <c r="F3" s="94" t="s">
        <v>610</v>
      </c>
    </row>
    <row r="4" spans="1:7" ht="90" x14ac:dyDescent="0.25">
      <c r="A4" s="52" t="s">
        <v>0</v>
      </c>
      <c r="B4" s="52" t="s">
        <v>495</v>
      </c>
      <c r="C4" s="52" t="s">
        <v>496</v>
      </c>
      <c r="D4" s="52" t="s">
        <v>1</v>
      </c>
      <c r="E4" s="52" t="s">
        <v>2</v>
      </c>
      <c r="F4" s="52" t="s">
        <v>497</v>
      </c>
      <c r="G4" s="52" t="s">
        <v>390</v>
      </c>
    </row>
    <row r="5" spans="1:7" ht="15.75" x14ac:dyDescent="0.25">
      <c r="A5" s="221" t="s">
        <v>498</v>
      </c>
      <c r="B5" s="221"/>
      <c r="C5" s="221"/>
      <c r="D5" s="221"/>
      <c r="E5" s="221"/>
      <c r="F5" s="221"/>
      <c r="G5" s="221"/>
    </row>
    <row r="6" spans="1:7" ht="15.75" x14ac:dyDescent="0.25">
      <c r="A6" s="222" t="s">
        <v>499</v>
      </c>
      <c r="B6" s="222"/>
      <c r="C6" s="222"/>
      <c r="D6" s="222"/>
      <c r="E6" s="222"/>
      <c r="F6" s="222"/>
      <c r="G6" s="222"/>
    </row>
    <row r="7" spans="1:7" ht="30" x14ac:dyDescent="0.25">
      <c r="A7" s="52">
        <v>1</v>
      </c>
      <c r="B7" s="69" t="s">
        <v>500</v>
      </c>
      <c r="C7" s="52"/>
      <c r="D7" s="52" t="s">
        <v>6</v>
      </c>
      <c r="E7" s="52">
        <v>2</v>
      </c>
      <c r="F7" s="52" t="s">
        <v>501</v>
      </c>
      <c r="G7" s="52"/>
    </row>
    <row r="8" spans="1:7" ht="75" x14ac:dyDescent="0.25">
      <c r="A8" s="52">
        <v>2</v>
      </c>
      <c r="B8" s="69" t="s">
        <v>502</v>
      </c>
      <c r="C8" s="52"/>
      <c r="D8" s="52" t="s">
        <v>226</v>
      </c>
      <c r="E8" s="52">
        <v>2</v>
      </c>
      <c r="F8" s="52" t="s">
        <v>503</v>
      </c>
      <c r="G8" s="96" t="s">
        <v>504</v>
      </c>
    </row>
    <row r="9" spans="1:7" ht="90" x14ac:dyDescent="0.25">
      <c r="A9" s="52">
        <v>3</v>
      </c>
      <c r="B9" s="69" t="s">
        <v>505</v>
      </c>
      <c r="C9" s="52"/>
      <c r="D9" s="52" t="s">
        <v>6</v>
      </c>
      <c r="E9" s="52">
        <v>5</v>
      </c>
      <c r="F9" s="52" t="s">
        <v>506</v>
      </c>
      <c r="G9" s="52"/>
    </row>
    <row r="10" spans="1:7" ht="30" x14ac:dyDescent="0.25">
      <c r="A10" s="52">
        <v>4</v>
      </c>
      <c r="B10" s="69" t="s">
        <v>507</v>
      </c>
      <c r="C10" s="52"/>
      <c r="D10" s="52" t="s">
        <v>6</v>
      </c>
      <c r="E10" s="52">
        <v>32</v>
      </c>
      <c r="F10" s="52" t="s">
        <v>508</v>
      </c>
      <c r="G10" s="52"/>
    </row>
    <row r="11" spans="1:7" ht="30" x14ac:dyDescent="0.25">
      <c r="A11" s="52">
        <v>5</v>
      </c>
      <c r="B11" s="148" t="s">
        <v>509</v>
      </c>
      <c r="C11" s="52"/>
      <c r="D11" s="52" t="s">
        <v>6</v>
      </c>
      <c r="E11" s="52">
        <v>5</v>
      </c>
      <c r="F11" s="52" t="s">
        <v>510</v>
      </c>
      <c r="G11" s="70"/>
    </row>
    <row r="12" spans="1:7" ht="15.75" x14ac:dyDescent="0.25">
      <c r="A12" s="222" t="s">
        <v>511</v>
      </c>
      <c r="B12" s="222"/>
      <c r="C12" s="222"/>
      <c r="D12" s="222"/>
      <c r="E12" s="222"/>
      <c r="F12" s="222"/>
      <c r="G12" s="222"/>
    </row>
    <row r="13" spans="1:7" ht="30" x14ac:dyDescent="0.25">
      <c r="A13" s="52">
        <v>6</v>
      </c>
      <c r="B13" s="69" t="s">
        <v>500</v>
      </c>
      <c r="C13" s="52"/>
      <c r="D13" s="52" t="s">
        <v>6</v>
      </c>
      <c r="E13" s="52">
        <v>16</v>
      </c>
      <c r="F13" s="52" t="s">
        <v>501</v>
      </c>
      <c r="G13" s="52"/>
    </row>
    <row r="14" spans="1:7" ht="30" x14ac:dyDescent="0.25">
      <c r="A14" s="52">
        <v>7</v>
      </c>
      <c r="B14" s="69" t="s">
        <v>507</v>
      </c>
      <c r="C14" s="52"/>
      <c r="D14" s="52" t="s">
        <v>6</v>
      </c>
      <c r="E14" s="52">
        <v>16</v>
      </c>
      <c r="F14" s="52" t="s">
        <v>508</v>
      </c>
      <c r="G14" s="52"/>
    </row>
    <row r="15" spans="1:7" ht="15.75" x14ac:dyDescent="0.25">
      <c r="A15" s="222" t="s">
        <v>512</v>
      </c>
      <c r="B15" s="222"/>
      <c r="C15" s="222"/>
      <c r="D15" s="222"/>
      <c r="E15" s="222"/>
      <c r="F15" s="222"/>
      <c r="G15" s="222"/>
    </row>
    <row r="16" spans="1:7" ht="30" x14ac:dyDescent="0.25">
      <c r="A16" s="52">
        <v>8</v>
      </c>
      <c r="B16" s="69" t="s">
        <v>500</v>
      </c>
      <c r="C16" s="52"/>
      <c r="D16" s="52" t="s">
        <v>6</v>
      </c>
      <c r="E16" s="52">
        <v>14</v>
      </c>
      <c r="F16" s="52" t="s">
        <v>501</v>
      </c>
      <c r="G16" s="52"/>
    </row>
    <row r="17" spans="1:7" ht="30" x14ac:dyDescent="0.25">
      <c r="A17" s="149">
        <v>9</v>
      </c>
      <c r="B17" s="69" t="s">
        <v>507</v>
      </c>
      <c r="C17" s="52"/>
      <c r="D17" s="52" t="s">
        <v>6</v>
      </c>
      <c r="E17" s="52">
        <v>14</v>
      </c>
      <c r="F17" s="52" t="s">
        <v>508</v>
      </c>
      <c r="G17" s="52"/>
    </row>
    <row r="18" spans="1:7" x14ac:dyDescent="0.25">
      <c r="A18" s="218" t="s">
        <v>513</v>
      </c>
      <c r="B18" s="218"/>
      <c r="C18" s="218"/>
      <c r="D18" s="218"/>
      <c r="E18" s="218"/>
      <c r="F18" s="218"/>
      <c r="G18" s="218"/>
    </row>
    <row r="19" spans="1:7" ht="30" x14ac:dyDescent="0.25">
      <c r="A19" s="52">
        <v>10</v>
      </c>
      <c r="B19" s="69" t="s">
        <v>500</v>
      </c>
      <c r="C19" s="52"/>
      <c r="D19" s="52" t="s">
        <v>6</v>
      </c>
      <c r="E19" s="52">
        <v>8</v>
      </c>
      <c r="F19" s="52" t="s">
        <v>501</v>
      </c>
      <c r="G19" s="52"/>
    </row>
    <row r="20" spans="1:7" ht="30" x14ac:dyDescent="0.25">
      <c r="A20" s="149">
        <v>11</v>
      </c>
      <c r="B20" s="69" t="s">
        <v>507</v>
      </c>
      <c r="C20" s="52"/>
      <c r="D20" s="52" t="s">
        <v>6</v>
      </c>
      <c r="E20" s="52">
        <v>8</v>
      </c>
      <c r="F20" s="52" t="s">
        <v>508</v>
      </c>
      <c r="G20" s="52"/>
    </row>
    <row r="21" spans="1:7" x14ac:dyDescent="0.25">
      <c r="A21" s="218" t="s">
        <v>514</v>
      </c>
      <c r="B21" s="218"/>
      <c r="C21" s="218"/>
      <c r="D21" s="218"/>
      <c r="E21" s="218"/>
      <c r="F21" s="218"/>
      <c r="G21" s="218"/>
    </row>
    <row r="22" spans="1:7" ht="35.25" customHeight="1" x14ac:dyDescent="0.25">
      <c r="A22" s="52">
        <v>12</v>
      </c>
      <c r="B22" s="69" t="s">
        <v>500</v>
      </c>
      <c r="C22" s="52"/>
      <c r="D22" s="52" t="s">
        <v>6</v>
      </c>
      <c r="E22" s="52">
        <v>28</v>
      </c>
      <c r="F22" s="52" t="s">
        <v>501</v>
      </c>
      <c r="G22" s="52"/>
    </row>
    <row r="23" spans="1:7" ht="30" x14ac:dyDescent="0.25">
      <c r="A23" s="52">
        <v>13</v>
      </c>
      <c r="B23" s="69" t="s">
        <v>507</v>
      </c>
      <c r="C23" s="52"/>
      <c r="D23" s="52" t="s">
        <v>6</v>
      </c>
      <c r="E23" s="52">
        <v>28</v>
      </c>
      <c r="F23" s="52" t="s">
        <v>508</v>
      </c>
      <c r="G23" s="52"/>
    </row>
    <row r="24" spans="1:7" x14ac:dyDescent="0.25">
      <c r="A24" s="218" t="s">
        <v>515</v>
      </c>
      <c r="B24" s="218"/>
      <c r="C24" s="218"/>
      <c r="D24" s="218"/>
      <c r="E24" s="218"/>
      <c r="F24" s="218"/>
      <c r="G24" s="218"/>
    </row>
    <row r="25" spans="1:7" ht="30" x14ac:dyDescent="0.25">
      <c r="A25" s="52">
        <v>14</v>
      </c>
      <c r="B25" s="69" t="s">
        <v>500</v>
      </c>
      <c r="C25" s="52"/>
      <c r="D25" s="52" t="s">
        <v>6</v>
      </c>
      <c r="E25" s="52">
        <v>36</v>
      </c>
      <c r="F25" s="52" t="s">
        <v>501</v>
      </c>
      <c r="G25" s="52"/>
    </row>
    <row r="26" spans="1:7" ht="60" x14ac:dyDescent="0.25">
      <c r="A26" s="52">
        <v>15</v>
      </c>
      <c r="B26" s="69" t="s">
        <v>516</v>
      </c>
      <c r="C26" s="52"/>
      <c r="D26" s="52" t="s">
        <v>226</v>
      </c>
      <c r="E26" s="52">
        <v>4</v>
      </c>
      <c r="F26" s="52" t="s">
        <v>503</v>
      </c>
      <c r="G26" s="96" t="s">
        <v>517</v>
      </c>
    </row>
    <row r="27" spans="1:7" ht="90" x14ac:dyDescent="0.25">
      <c r="A27" s="52">
        <v>16</v>
      </c>
      <c r="B27" s="69" t="s">
        <v>518</v>
      </c>
      <c r="C27" s="52"/>
      <c r="D27" s="52" t="s">
        <v>6</v>
      </c>
      <c r="E27" s="52">
        <v>429</v>
      </c>
      <c r="F27" s="52" t="s">
        <v>519</v>
      </c>
      <c r="G27" s="52"/>
    </row>
    <row r="28" spans="1:7" ht="30" x14ac:dyDescent="0.25">
      <c r="A28" s="52">
        <v>17</v>
      </c>
      <c r="B28" s="69" t="s">
        <v>507</v>
      </c>
      <c r="C28" s="52"/>
      <c r="D28" s="52" t="s">
        <v>6</v>
      </c>
      <c r="E28" s="52">
        <v>179</v>
      </c>
      <c r="F28" s="52" t="s">
        <v>508</v>
      </c>
      <c r="G28" s="52"/>
    </row>
    <row r="29" spans="1:7" ht="30" x14ac:dyDescent="0.25">
      <c r="A29" s="52">
        <v>18</v>
      </c>
      <c r="B29" s="148" t="s">
        <v>509</v>
      </c>
      <c r="C29" s="52"/>
      <c r="D29" s="52" t="s">
        <v>6</v>
      </c>
      <c r="E29" s="52">
        <v>143</v>
      </c>
      <c r="F29" s="52" t="s">
        <v>510</v>
      </c>
      <c r="G29" s="52"/>
    </row>
    <row r="30" spans="1:7" x14ac:dyDescent="0.25">
      <c r="A30" s="218" t="s">
        <v>520</v>
      </c>
      <c r="B30" s="218"/>
      <c r="C30" s="218"/>
      <c r="D30" s="218"/>
      <c r="E30" s="218"/>
      <c r="F30" s="218"/>
      <c r="G30" s="218"/>
    </row>
    <row r="31" spans="1:7" ht="30" x14ac:dyDescent="0.25">
      <c r="A31" s="52">
        <v>19</v>
      </c>
      <c r="B31" s="69" t="s">
        <v>500</v>
      </c>
      <c r="C31" s="52"/>
      <c r="D31" s="52" t="s">
        <v>6</v>
      </c>
      <c r="E31" s="52">
        <v>2</v>
      </c>
      <c r="F31" s="52" t="s">
        <v>501</v>
      </c>
      <c r="G31" s="52"/>
    </row>
    <row r="32" spans="1:7" ht="75" x14ac:dyDescent="0.25">
      <c r="A32" s="52">
        <v>20</v>
      </c>
      <c r="B32" s="69" t="s">
        <v>502</v>
      </c>
      <c r="C32" s="52"/>
      <c r="D32" s="52" t="s">
        <v>226</v>
      </c>
      <c r="E32" s="52">
        <v>2</v>
      </c>
      <c r="F32" s="52" t="s">
        <v>503</v>
      </c>
      <c r="G32" s="69"/>
    </row>
    <row r="33" spans="1:7" ht="90" x14ac:dyDescent="0.25">
      <c r="A33" s="52">
        <v>21</v>
      </c>
      <c r="B33" s="69" t="s">
        <v>505</v>
      </c>
      <c r="C33" s="52"/>
      <c r="D33" s="52" t="s">
        <v>6</v>
      </c>
      <c r="E33" s="52">
        <v>5</v>
      </c>
      <c r="F33" s="52" t="s">
        <v>506</v>
      </c>
      <c r="G33" s="52"/>
    </row>
    <row r="34" spans="1:7" ht="30" x14ac:dyDescent="0.25">
      <c r="A34" s="52">
        <v>22</v>
      </c>
      <c r="B34" s="69" t="s">
        <v>507</v>
      </c>
      <c r="C34" s="52"/>
      <c r="D34" s="52" t="s">
        <v>6</v>
      </c>
      <c r="E34" s="52">
        <v>25</v>
      </c>
      <c r="F34" s="52" t="s">
        <v>508</v>
      </c>
      <c r="G34" s="52"/>
    </row>
    <row r="35" spans="1:7" ht="30" x14ac:dyDescent="0.25">
      <c r="A35" s="52">
        <v>23</v>
      </c>
      <c r="B35" s="148" t="s">
        <v>509</v>
      </c>
      <c r="C35" s="52"/>
      <c r="D35" s="52" t="s">
        <v>6</v>
      </c>
      <c r="E35" s="52">
        <v>5</v>
      </c>
      <c r="F35" s="52" t="s">
        <v>510</v>
      </c>
      <c r="G35" s="52"/>
    </row>
    <row r="36" spans="1:7" x14ac:dyDescent="0.25">
      <c r="A36" s="218" t="s">
        <v>521</v>
      </c>
      <c r="B36" s="218"/>
      <c r="C36" s="218"/>
      <c r="D36" s="218"/>
      <c r="E36" s="218"/>
      <c r="F36" s="218"/>
      <c r="G36" s="218"/>
    </row>
    <row r="37" spans="1:7" ht="75" x14ac:dyDescent="0.25">
      <c r="A37" s="52">
        <v>24</v>
      </c>
      <c r="B37" s="69" t="s">
        <v>502</v>
      </c>
      <c r="C37" s="52"/>
      <c r="D37" s="52" t="s">
        <v>226</v>
      </c>
      <c r="E37" s="52">
        <v>2</v>
      </c>
      <c r="F37" s="52" t="s">
        <v>503</v>
      </c>
      <c r="G37" s="96" t="s">
        <v>522</v>
      </c>
    </row>
    <row r="38" spans="1:7" ht="90" x14ac:dyDescent="0.25">
      <c r="A38" s="52">
        <v>25</v>
      </c>
      <c r="B38" s="69" t="s">
        <v>505</v>
      </c>
      <c r="C38" s="52"/>
      <c r="D38" s="52" t="s">
        <v>6</v>
      </c>
      <c r="E38" s="52">
        <v>69</v>
      </c>
      <c r="F38" s="52" t="s">
        <v>506</v>
      </c>
      <c r="G38" s="52"/>
    </row>
    <row r="39" spans="1:7" ht="30" x14ac:dyDescent="0.25">
      <c r="A39" s="52">
        <v>26</v>
      </c>
      <c r="B39" s="69" t="s">
        <v>507</v>
      </c>
      <c r="C39" s="52"/>
      <c r="D39" s="52" t="s">
        <v>6</v>
      </c>
      <c r="E39" s="52">
        <v>69</v>
      </c>
      <c r="F39" s="52" t="s">
        <v>508</v>
      </c>
      <c r="G39" s="52"/>
    </row>
    <row r="40" spans="1:7" ht="30" x14ac:dyDescent="0.25">
      <c r="A40" s="52">
        <v>27</v>
      </c>
      <c r="B40" s="148" t="s">
        <v>509</v>
      </c>
      <c r="C40" s="52"/>
      <c r="D40" s="52" t="s">
        <v>6</v>
      </c>
      <c r="E40" s="52">
        <v>69</v>
      </c>
      <c r="F40" s="52" t="s">
        <v>510</v>
      </c>
      <c r="G40" s="52"/>
    </row>
    <row r="41" spans="1:7" ht="15.75" x14ac:dyDescent="0.25">
      <c r="A41" s="220" t="s">
        <v>523</v>
      </c>
      <c r="B41" s="220"/>
      <c r="C41" s="220"/>
      <c r="D41" s="220"/>
      <c r="E41" s="220"/>
      <c r="F41" s="220"/>
      <c r="G41" s="220"/>
    </row>
    <row r="42" spans="1:7" x14ac:dyDescent="0.25">
      <c r="A42" s="218" t="s">
        <v>524</v>
      </c>
      <c r="B42" s="218"/>
      <c r="C42" s="218"/>
      <c r="D42" s="218"/>
      <c r="E42" s="218"/>
      <c r="F42" s="218"/>
      <c r="G42" s="218"/>
    </row>
    <row r="43" spans="1:7" x14ac:dyDescent="0.25">
      <c r="A43" s="218" t="s">
        <v>525</v>
      </c>
      <c r="B43" s="218"/>
      <c r="C43" s="218"/>
      <c r="D43" s="218"/>
      <c r="E43" s="218"/>
      <c r="F43" s="218"/>
      <c r="G43" s="218"/>
    </row>
    <row r="44" spans="1:7" ht="30" x14ac:dyDescent="0.25">
      <c r="A44" s="52">
        <v>28</v>
      </c>
      <c r="B44" s="69" t="s">
        <v>526</v>
      </c>
      <c r="C44" s="52"/>
      <c r="D44" s="52" t="s">
        <v>6</v>
      </c>
      <c r="E44" s="52">
        <v>20</v>
      </c>
      <c r="F44" s="52" t="s">
        <v>501</v>
      </c>
      <c r="G44" s="52"/>
    </row>
    <row r="45" spans="1:7" ht="30" x14ac:dyDescent="0.25">
      <c r="A45" s="52">
        <v>29</v>
      </c>
      <c r="B45" s="69" t="s">
        <v>507</v>
      </c>
      <c r="C45" s="52"/>
      <c r="D45" s="52" t="s">
        <v>6</v>
      </c>
      <c r="E45" s="52">
        <v>20</v>
      </c>
      <c r="F45" s="52" t="s">
        <v>508</v>
      </c>
      <c r="G45" s="52"/>
    </row>
    <row r="46" spans="1:7" x14ac:dyDescent="0.25">
      <c r="A46" s="218" t="s">
        <v>524</v>
      </c>
      <c r="B46" s="218"/>
      <c r="C46" s="218"/>
      <c r="D46" s="218"/>
      <c r="E46" s="218"/>
      <c r="F46" s="218"/>
      <c r="G46" s="218"/>
    </row>
    <row r="47" spans="1:7" x14ac:dyDescent="0.25">
      <c r="A47" s="218" t="s">
        <v>527</v>
      </c>
      <c r="B47" s="218"/>
      <c r="C47" s="218"/>
      <c r="D47" s="218"/>
      <c r="E47" s="218"/>
      <c r="F47" s="218"/>
      <c r="G47" s="218"/>
    </row>
    <row r="48" spans="1:7" ht="30" x14ac:dyDescent="0.25">
      <c r="A48" s="52">
        <v>30</v>
      </c>
      <c r="B48" s="69" t="s">
        <v>526</v>
      </c>
      <c r="C48" s="52"/>
      <c r="D48" s="52" t="s">
        <v>6</v>
      </c>
      <c r="E48" s="52">
        <v>39</v>
      </c>
      <c r="F48" s="52" t="s">
        <v>501</v>
      </c>
      <c r="G48" s="52"/>
    </row>
    <row r="49" spans="1:7" ht="30" x14ac:dyDescent="0.25">
      <c r="A49" s="52">
        <v>31</v>
      </c>
      <c r="B49" s="69" t="s">
        <v>507</v>
      </c>
      <c r="C49" s="52"/>
      <c r="D49" s="52" t="s">
        <v>6</v>
      </c>
      <c r="E49" s="52">
        <v>39</v>
      </c>
      <c r="F49" s="52" t="s">
        <v>508</v>
      </c>
      <c r="G49" s="52"/>
    </row>
    <row r="50" spans="1:7" x14ac:dyDescent="0.25">
      <c r="A50" s="218" t="s">
        <v>528</v>
      </c>
      <c r="B50" s="218"/>
      <c r="C50" s="218"/>
      <c r="D50" s="218"/>
      <c r="E50" s="218"/>
      <c r="F50" s="218"/>
      <c r="G50" s="218"/>
    </row>
    <row r="51" spans="1:7" ht="30" x14ac:dyDescent="0.25">
      <c r="A51" s="52">
        <v>32</v>
      </c>
      <c r="B51" s="69" t="s">
        <v>526</v>
      </c>
      <c r="C51" s="52"/>
      <c r="D51" s="52" t="s">
        <v>6</v>
      </c>
      <c r="E51" s="52">
        <v>19</v>
      </c>
      <c r="F51" s="52" t="s">
        <v>501</v>
      </c>
      <c r="G51" s="52"/>
    </row>
    <row r="52" spans="1:7" ht="30" x14ac:dyDescent="0.25">
      <c r="A52" s="52">
        <v>33</v>
      </c>
      <c r="B52" s="69" t="s">
        <v>507</v>
      </c>
      <c r="C52" s="52"/>
      <c r="D52" s="52" t="s">
        <v>6</v>
      </c>
      <c r="E52" s="52">
        <v>19</v>
      </c>
      <c r="F52" s="52" t="s">
        <v>508</v>
      </c>
      <c r="G52" s="52"/>
    </row>
    <row r="53" spans="1:7" x14ac:dyDescent="0.25">
      <c r="A53" s="218" t="s">
        <v>529</v>
      </c>
      <c r="B53" s="218"/>
      <c r="C53" s="218"/>
      <c r="D53" s="218"/>
      <c r="E53" s="218"/>
      <c r="F53" s="218"/>
      <c r="G53" s="218"/>
    </row>
    <row r="54" spans="1:7" ht="30" x14ac:dyDescent="0.25">
      <c r="A54" s="52">
        <v>34</v>
      </c>
      <c r="B54" s="69" t="s">
        <v>526</v>
      </c>
      <c r="C54" s="52"/>
      <c r="D54" s="52" t="s">
        <v>6</v>
      </c>
      <c r="E54" s="52">
        <v>19</v>
      </c>
      <c r="F54" s="52" t="s">
        <v>501</v>
      </c>
      <c r="G54" s="52"/>
    </row>
    <row r="55" spans="1:7" ht="30" x14ac:dyDescent="0.25">
      <c r="A55" s="52">
        <v>35</v>
      </c>
      <c r="B55" s="69" t="s">
        <v>507</v>
      </c>
      <c r="C55" s="52"/>
      <c r="D55" s="52" t="s">
        <v>6</v>
      </c>
      <c r="E55" s="52">
        <v>19</v>
      </c>
      <c r="F55" s="52" t="s">
        <v>508</v>
      </c>
      <c r="G55" s="52"/>
    </row>
    <row r="56" spans="1:7" x14ac:dyDescent="0.25">
      <c r="A56" s="218" t="s">
        <v>530</v>
      </c>
      <c r="B56" s="218"/>
      <c r="C56" s="218"/>
      <c r="D56" s="218"/>
      <c r="E56" s="218"/>
      <c r="F56" s="218"/>
      <c r="G56" s="218"/>
    </row>
    <row r="57" spans="1:7" x14ac:dyDescent="0.25">
      <c r="A57" s="218" t="s">
        <v>531</v>
      </c>
      <c r="B57" s="218"/>
      <c r="C57" s="218"/>
      <c r="D57" s="218"/>
      <c r="E57" s="218"/>
      <c r="F57" s="218"/>
      <c r="G57" s="218"/>
    </row>
    <row r="58" spans="1:7" ht="30" x14ac:dyDescent="0.25">
      <c r="A58" s="52">
        <v>36</v>
      </c>
      <c r="B58" s="69" t="s">
        <v>526</v>
      </c>
      <c r="C58" s="52"/>
      <c r="D58" s="52" t="s">
        <v>6</v>
      </c>
      <c r="E58" s="52">
        <v>4</v>
      </c>
      <c r="F58" s="52" t="s">
        <v>501</v>
      </c>
      <c r="G58" s="52"/>
    </row>
    <row r="59" spans="1:7" ht="30" x14ac:dyDescent="0.25">
      <c r="A59" s="52">
        <v>37</v>
      </c>
      <c r="B59" s="69" t="s">
        <v>507</v>
      </c>
      <c r="C59" s="52"/>
      <c r="D59" s="52" t="s">
        <v>6</v>
      </c>
      <c r="E59" s="52">
        <v>4</v>
      </c>
      <c r="F59" s="52" t="s">
        <v>508</v>
      </c>
      <c r="G59" s="52"/>
    </row>
    <row r="60" spans="1:7" x14ac:dyDescent="0.25">
      <c r="A60" s="218" t="s">
        <v>530</v>
      </c>
      <c r="B60" s="218"/>
      <c r="C60" s="218"/>
      <c r="D60" s="218"/>
      <c r="E60" s="218"/>
      <c r="F60" s="218"/>
      <c r="G60" s="218"/>
    </row>
    <row r="61" spans="1:7" x14ac:dyDescent="0.25">
      <c r="A61" s="218" t="s">
        <v>532</v>
      </c>
      <c r="B61" s="218"/>
      <c r="C61" s="218"/>
      <c r="D61" s="218"/>
      <c r="E61" s="218"/>
      <c r="F61" s="218"/>
      <c r="G61" s="218"/>
    </row>
    <row r="62" spans="1:7" ht="75" x14ac:dyDescent="0.25">
      <c r="A62" s="52">
        <v>38</v>
      </c>
      <c r="B62" s="69" t="s">
        <v>533</v>
      </c>
      <c r="C62" s="52" t="s">
        <v>534</v>
      </c>
      <c r="D62" s="52" t="s">
        <v>226</v>
      </c>
      <c r="E62" s="52">
        <v>2</v>
      </c>
      <c r="F62" s="52" t="s">
        <v>535</v>
      </c>
      <c r="G62" s="96" t="s">
        <v>536</v>
      </c>
    </row>
    <row r="63" spans="1:7" ht="105" x14ac:dyDescent="0.25">
      <c r="A63" s="52">
        <v>39</v>
      </c>
      <c r="B63" s="69" t="s">
        <v>537</v>
      </c>
      <c r="C63" s="52" t="s">
        <v>534</v>
      </c>
      <c r="D63" s="52" t="s">
        <v>6</v>
      </c>
      <c r="E63" s="52">
        <v>76</v>
      </c>
      <c r="F63" s="52" t="s">
        <v>538</v>
      </c>
      <c r="G63" s="52"/>
    </row>
    <row r="64" spans="1:7" ht="45" x14ac:dyDescent="0.25">
      <c r="A64" s="52">
        <v>40</v>
      </c>
      <c r="B64" s="69" t="s">
        <v>539</v>
      </c>
      <c r="C64" s="52" t="s">
        <v>540</v>
      </c>
      <c r="D64" s="52" t="s">
        <v>6</v>
      </c>
      <c r="E64" s="52">
        <v>74</v>
      </c>
      <c r="F64" s="52" t="s">
        <v>541</v>
      </c>
      <c r="G64" s="52"/>
    </row>
    <row r="65" spans="1:7" ht="30" x14ac:dyDescent="0.25">
      <c r="A65" s="52">
        <v>41</v>
      </c>
      <c r="B65" s="69" t="s">
        <v>507</v>
      </c>
      <c r="C65" s="52" t="s">
        <v>400</v>
      </c>
      <c r="D65" s="52" t="s">
        <v>6</v>
      </c>
      <c r="E65" s="52">
        <v>74</v>
      </c>
      <c r="F65" s="52" t="s">
        <v>542</v>
      </c>
      <c r="G65" s="52"/>
    </row>
    <row r="66" spans="1:7" x14ac:dyDescent="0.25">
      <c r="A66" s="218" t="s">
        <v>543</v>
      </c>
      <c r="B66" s="218"/>
      <c r="C66" s="218"/>
      <c r="D66" s="218"/>
      <c r="E66" s="218"/>
      <c r="F66" s="218"/>
      <c r="G66" s="218"/>
    </row>
    <row r="67" spans="1:7" ht="75" x14ac:dyDescent="0.25">
      <c r="A67" s="52">
        <v>42</v>
      </c>
      <c r="B67" s="69" t="s">
        <v>533</v>
      </c>
      <c r="C67" s="52" t="s">
        <v>534</v>
      </c>
      <c r="D67" s="52" t="s">
        <v>226</v>
      </c>
      <c r="E67" s="52">
        <v>2</v>
      </c>
      <c r="F67" s="52" t="s">
        <v>535</v>
      </c>
      <c r="G67" s="96" t="s">
        <v>544</v>
      </c>
    </row>
    <row r="68" spans="1:7" ht="105" x14ac:dyDescent="0.25">
      <c r="A68" s="52">
        <v>43</v>
      </c>
      <c r="B68" s="69" t="s">
        <v>537</v>
      </c>
      <c r="C68" s="52" t="s">
        <v>534</v>
      </c>
      <c r="D68" s="52" t="s">
        <v>6</v>
      </c>
      <c r="E68" s="52">
        <v>5</v>
      </c>
      <c r="F68" s="52" t="s">
        <v>538</v>
      </c>
      <c r="G68" s="52"/>
    </row>
    <row r="69" spans="1:7" ht="45" x14ac:dyDescent="0.25">
      <c r="A69" s="52">
        <v>44</v>
      </c>
      <c r="B69" s="69" t="s">
        <v>539</v>
      </c>
      <c r="C69" s="52" t="s">
        <v>540</v>
      </c>
      <c r="D69" s="52" t="s">
        <v>6</v>
      </c>
      <c r="E69" s="52">
        <v>5</v>
      </c>
      <c r="F69" s="52" t="s">
        <v>541</v>
      </c>
      <c r="G69" s="52"/>
    </row>
    <row r="70" spans="1:7" ht="30" x14ac:dyDescent="0.25">
      <c r="A70" s="52">
        <v>45</v>
      </c>
      <c r="B70" s="69" t="s">
        <v>507</v>
      </c>
      <c r="C70" s="52" t="s">
        <v>400</v>
      </c>
      <c r="D70" s="52" t="s">
        <v>6</v>
      </c>
      <c r="E70" s="52">
        <v>28</v>
      </c>
      <c r="F70" s="52" t="s">
        <v>542</v>
      </c>
      <c r="G70" s="52"/>
    </row>
    <row r="71" spans="1:7" x14ac:dyDescent="0.25">
      <c r="A71" s="218" t="s">
        <v>545</v>
      </c>
      <c r="B71" s="218"/>
      <c r="C71" s="218"/>
      <c r="D71" s="218"/>
      <c r="E71" s="218"/>
      <c r="F71" s="218"/>
      <c r="G71" s="218"/>
    </row>
    <row r="72" spans="1:7" ht="75" x14ac:dyDescent="0.25">
      <c r="A72" s="52">
        <v>46</v>
      </c>
      <c r="B72" s="69" t="s">
        <v>533</v>
      </c>
      <c r="C72" s="52" t="s">
        <v>534</v>
      </c>
      <c r="D72" s="52" t="s">
        <v>226</v>
      </c>
      <c r="E72" s="52">
        <v>2</v>
      </c>
      <c r="F72" s="52" t="s">
        <v>535</v>
      </c>
      <c r="G72" s="96" t="s">
        <v>546</v>
      </c>
    </row>
    <row r="73" spans="1:7" ht="105" x14ac:dyDescent="0.25">
      <c r="A73" s="52">
        <v>47</v>
      </c>
      <c r="B73" s="69" t="s">
        <v>537</v>
      </c>
      <c r="C73" s="52" t="s">
        <v>534</v>
      </c>
      <c r="D73" s="52" t="s">
        <v>6</v>
      </c>
      <c r="E73" s="52">
        <v>5</v>
      </c>
      <c r="F73" s="52" t="s">
        <v>538</v>
      </c>
      <c r="G73" s="52"/>
    </row>
    <row r="74" spans="1:7" ht="45" x14ac:dyDescent="0.25">
      <c r="A74" s="52">
        <v>48</v>
      </c>
      <c r="B74" s="69" t="s">
        <v>539</v>
      </c>
      <c r="C74" s="52" t="s">
        <v>540</v>
      </c>
      <c r="D74" s="52" t="s">
        <v>6</v>
      </c>
      <c r="E74" s="52">
        <v>3</v>
      </c>
      <c r="F74" s="52" t="s">
        <v>541</v>
      </c>
      <c r="G74" s="52"/>
    </row>
    <row r="75" spans="1:7" ht="30" x14ac:dyDescent="0.25">
      <c r="A75" s="52">
        <v>49</v>
      </c>
      <c r="B75" s="69" t="s">
        <v>507</v>
      </c>
      <c r="C75" s="52" t="s">
        <v>400</v>
      </c>
      <c r="D75" s="52" t="s">
        <v>6</v>
      </c>
      <c r="E75" s="52">
        <v>18</v>
      </c>
      <c r="F75" s="52" t="s">
        <v>542</v>
      </c>
      <c r="G75" s="52"/>
    </row>
    <row r="76" spans="1:7" x14ac:dyDescent="0.25">
      <c r="A76" s="218" t="s">
        <v>547</v>
      </c>
      <c r="B76" s="218"/>
      <c r="C76" s="218"/>
      <c r="D76" s="218"/>
      <c r="E76" s="218"/>
      <c r="F76" s="218"/>
      <c r="G76" s="218"/>
    </row>
    <row r="77" spans="1:7" ht="30" x14ac:dyDescent="0.25">
      <c r="A77" s="52">
        <v>50</v>
      </c>
      <c r="B77" s="69" t="s">
        <v>526</v>
      </c>
      <c r="C77" s="52"/>
      <c r="D77" s="52" t="s">
        <v>6</v>
      </c>
      <c r="E77" s="52">
        <v>19</v>
      </c>
      <c r="F77" s="52" t="s">
        <v>501</v>
      </c>
      <c r="G77" s="52"/>
    </row>
    <row r="78" spans="1:7" ht="30" x14ac:dyDescent="0.25">
      <c r="A78" s="52">
        <v>51</v>
      </c>
      <c r="B78" s="69" t="s">
        <v>507</v>
      </c>
      <c r="C78" s="52"/>
      <c r="D78" s="52" t="s">
        <v>6</v>
      </c>
      <c r="E78" s="52">
        <v>19</v>
      </c>
      <c r="F78" s="52" t="s">
        <v>508</v>
      </c>
      <c r="G78" s="52"/>
    </row>
    <row r="79" spans="1:7" x14ac:dyDescent="0.25">
      <c r="A79" s="218" t="s">
        <v>545</v>
      </c>
      <c r="B79" s="218"/>
      <c r="C79" s="218"/>
      <c r="D79" s="218"/>
      <c r="E79" s="218"/>
      <c r="F79" s="218"/>
      <c r="G79" s="218"/>
    </row>
    <row r="80" spans="1:7" ht="75" x14ac:dyDescent="0.25">
      <c r="A80" s="52">
        <v>52</v>
      </c>
      <c r="B80" s="69" t="s">
        <v>548</v>
      </c>
      <c r="C80" s="52" t="s">
        <v>549</v>
      </c>
      <c r="D80" s="52" t="s">
        <v>226</v>
      </c>
      <c r="E80" s="52">
        <v>2</v>
      </c>
      <c r="F80" s="52" t="s">
        <v>535</v>
      </c>
      <c r="G80" s="96" t="s">
        <v>550</v>
      </c>
    </row>
    <row r="81" spans="1:7" ht="105" x14ac:dyDescent="0.25">
      <c r="A81" s="52">
        <v>53</v>
      </c>
      <c r="B81" s="69" t="s">
        <v>551</v>
      </c>
      <c r="C81" s="52" t="s">
        <v>549</v>
      </c>
      <c r="D81" s="52" t="s">
        <v>6</v>
      </c>
      <c r="E81" s="52">
        <v>5</v>
      </c>
      <c r="F81" s="52" t="s">
        <v>538</v>
      </c>
      <c r="G81" s="52"/>
    </row>
    <row r="82" spans="1:7" ht="45" x14ac:dyDescent="0.25">
      <c r="A82" s="52">
        <v>54</v>
      </c>
      <c r="B82" s="69" t="s">
        <v>539</v>
      </c>
      <c r="C82" s="52" t="s">
        <v>540</v>
      </c>
      <c r="D82" s="52" t="s">
        <v>6</v>
      </c>
      <c r="E82" s="52">
        <v>3</v>
      </c>
      <c r="F82" s="52" t="s">
        <v>541</v>
      </c>
      <c r="G82" s="52"/>
    </row>
    <row r="83" spans="1:7" ht="30" x14ac:dyDescent="0.25">
      <c r="A83" s="52">
        <v>55</v>
      </c>
      <c r="B83" s="69" t="s">
        <v>507</v>
      </c>
      <c r="C83" s="52" t="s">
        <v>400</v>
      </c>
      <c r="D83" s="52" t="s">
        <v>6</v>
      </c>
      <c r="E83" s="52">
        <v>18</v>
      </c>
      <c r="F83" s="52" t="s">
        <v>542</v>
      </c>
      <c r="G83" s="52"/>
    </row>
    <row r="84" spans="1:7" x14ac:dyDescent="0.25">
      <c r="A84" s="218" t="s">
        <v>552</v>
      </c>
      <c r="B84" s="218"/>
      <c r="C84" s="218"/>
      <c r="D84" s="218"/>
      <c r="E84" s="218"/>
      <c r="F84" s="218"/>
      <c r="G84" s="218"/>
    </row>
    <row r="85" spans="1:7" ht="30" x14ac:dyDescent="0.25">
      <c r="A85" s="52">
        <v>56</v>
      </c>
      <c r="B85" s="69" t="s">
        <v>526</v>
      </c>
      <c r="C85" s="52"/>
      <c r="D85" s="52" t="s">
        <v>6</v>
      </c>
      <c r="E85" s="52">
        <v>18</v>
      </c>
      <c r="F85" s="52" t="s">
        <v>501</v>
      </c>
      <c r="G85" s="52"/>
    </row>
    <row r="86" spans="1:7" ht="30" x14ac:dyDescent="0.25">
      <c r="A86" s="52">
        <v>57</v>
      </c>
      <c r="B86" s="69" t="s">
        <v>507</v>
      </c>
      <c r="C86" s="52"/>
      <c r="D86" s="52" t="s">
        <v>6</v>
      </c>
      <c r="E86" s="52">
        <v>18</v>
      </c>
      <c r="F86" s="52" t="s">
        <v>508</v>
      </c>
      <c r="G86" s="52"/>
    </row>
    <row r="87" spans="1:7" ht="75" x14ac:dyDescent="0.25">
      <c r="A87" s="52">
        <v>58</v>
      </c>
      <c r="B87" s="69" t="s">
        <v>533</v>
      </c>
      <c r="C87" s="52" t="s">
        <v>534</v>
      </c>
      <c r="D87" s="52" t="s">
        <v>226</v>
      </c>
      <c r="E87" s="52">
        <v>2</v>
      </c>
      <c r="F87" s="52" t="s">
        <v>535</v>
      </c>
      <c r="G87" s="96" t="s">
        <v>550</v>
      </c>
    </row>
    <row r="88" spans="1:7" ht="105" x14ac:dyDescent="0.25">
      <c r="A88" s="52">
        <v>59</v>
      </c>
      <c r="B88" s="69" t="s">
        <v>537</v>
      </c>
      <c r="C88" s="52" t="s">
        <v>534</v>
      </c>
      <c r="D88" s="52" t="s">
        <v>6</v>
      </c>
      <c r="E88" s="52">
        <v>5</v>
      </c>
      <c r="F88" s="52" t="s">
        <v>538</v>
      </c>
      <c r="G88" s="52"/>
    </row>
    <row r="89" spans="1:7" ht="45" x14ac:dyDescent="0.25">
      <c r="A89" s="52">
        <v>60</v>
      </c>
      <c r="B89" s="69" t="s">
        <v>539</v>
      </c>
      <c r="C89" s="52" t="s">
        <v>540</v>
      </c>
      <c r="D89" s="52" t="s">
        <v>6</v>
      </c>
      <c r="E89" s="52">
        <v>3</v>
      </c>
      <c r="F89" s="52" t="s">
        <v>541</v>
      </c>
      <c r="G89" s="52"/>
    </row>
    <row r="90" spans="1:7" ht="30" x14ac:dyDescent="0.25">
      <c r="A90" s="52">
        <v>61</v>
      </c>
      <c r="B90" s="69" t="s">
        <v>507</v>
      </c>
      <c r="C90" s="52" t="s">
        <v>400</v>
      </c>
      <c r="D90" s="52" t="s">
        <v>6</v>
      </c>
      <c r="E90" s="52">
        <v>25</v>
      </c>
      <c r="F90" s="52" t="s">
        <v>542</v>
      </c>
      <c r="G90" s="52"/>
    </row>
    <row r="91" spans="1:7" x14ac:dyDescent="0.25">
      <c r="A91" s="218" t="s">
        <v>543</v>
      </c>
      <c r="B91" s="218"/>
      <c r="C91" s="218"/>
      <c r="D91" s="218"/>
      <c r="E91" s="218"/>
      <c r="F91" s="218"/>
      <c r="G91" s="218"/>
    </row>
    <row r="92" spans="1:7" x14ac:dyDescent="0.25">
      <c r="A92" s="218" t="s">
        <v>553</v>
      </c>
      <c r="B92" s="218"/>
      <c r="C92" s="218"/>
      <c r="D92" s="218"/>
      <c r="E92" s="218"/>
      <c r="F92" s="218"/>
      <c r="G92" s="218"/>
    </row>
    <row r="93" spans="1:7" ht="75" x14ac:dyDescent="0.25">
      <c r="A93" s="52">
        <v>62</v>
      </c>
      <c r="B93" s="69" t="s">
        <v>533</v>
      </c>
      <c r="C93" s="52" t="s">
        <v>534</v>
      </c>
      <c r="D93" s="52" t="s">
        <v>226</v>
      </c>
      <c r="E93" s="52">
        <v>2</v>
      </c>
      <c r="F93" s="52" t="s">
        <v>535</v>
      </c>
      <c r="G93" s="96" t="s">
        <v>554</v>
      </c>
    </row>
    <row r="94" spans="1:7" ht="105" x14ac:dyDescent="0.25">
      <c r="A94" s="150">
        <v>63</v>
      </c>
      <c r="B94" s="69" t="s">
        <v>537</v>
      </c>
      <c r="C94" s="150" t="s">
        <v>534</v>
      </c>
      <c r="D94" s="150" t="s">
        <v>6</v>
      </c>
      <c r="E94" s="150">
        <v>5</v>
      </c>
      <c r="F94" s="150" t="s">
        <v>538</v>
      </c>
      <c r="G94" s="150"/>
    </row>
    <row r="95" spans="1:7" ht="45" x14ac:dyDescent="0.25">
      <c r="A95" s="52">
        <v>64</v>
      </c>
      <c r="B95" s="69" t="s">
        <v>539</v>
      </c>
      <c r="C95" s="52" t="s">
        <v>540</v>
      </c>
      <c r="D95" s="52" t="s">
        <v>6</v>
      </c>
      <c r="E95" s="52">
        <v>3</v>
      </c>
      <c r="F95" s="52" t="s">
        <v>541</v>
      </c>
      <c r="G95" s="52"/>
    </row>
    <row r="96" spans="1:7" ht="30" x14ac:dyDescent="0.25">
      <c r="A96" s="150">
        <v>65</v>
      </c>
      <c r="B96" s="69" t="s">
        <v>507</v>
      </c>
      <c r="C96" s="52" t="s">
        <v>400</v>
      </c>
      <c r="D96" s="52" t="s">
        <v>6</v>
      </c>
      <c r="E96" s="52">
        <v>20</v>
      </c>
      <c r="F96" s="52" t="s">
        <v>542</v>
      </c>
      <c r="G96" s="52"/>
    </row>
    <row r="97" spans="1:7" x14ac:dyDescent="0.25">
      <c r="A97" s="219" t="s">
        <v>543</v>
      </c>
      <c r="B97" s="219"/>
      <c r="C97" s="219"/>
      <c r="D97" s="219"/>
      <c r="E97" s="219"/>
      <c r="F97" s="219"/>
      <c r="G97" s="219"/>
    </row>
    <row r="98" spans="1:7" x14ac:dyDescent="0.25">
      <c r="A98" s="218" t="s">
        <v>555</v>
      </c>
      <c r="B98" s="218"/>
      <c r="C98" s="218"/>
      <c r="D98" s="218"/>
      <c r="E98" s="218"/>
      <c r="F98" s="218"/>
      <c r="G98" s="218"/>
    </row>
    <row r="99" spans="1:7" ht="75" x14ac:dyDescent="0.25">
      <c r="A99" s="52">
        <v>66</v>
      </c>
      <c r="B99" s="69" t="s">
        <v>556</v>
      </c>
      <c r="C99" s="52" t="s">
        <v>557</v>
      </c>
      <c r="D99" s="52" t="s">
        <v>226</v>
      </c>
      <c r="E99" s="52">
        <v>2</v>
      </c>
      <c r="F99" s="52" t="s">
        <v>535</v>
      </c>
      <c r="G99" s="96" t="s">
        <v>558</v>
      </c>
    </row>
    <row r="100" spans="1:7" ht="105" x14ac:dyDescent="0.25">
      <c r="A100" s="52">
        <v>67</v>
      </c>
      <c r="B100" s="69" t="s">
        <v>559</v>
      </c>
      <c r="C100" s="52" t="s">
        <v>557</v>
      </c>
      <c r="D100" s="52" t="s">
        <v>6</v>
      </c>
      <c r="E100" s="52">
        <v>5</v>
      </c>
      <c r="F100" s="52" t="s">
        <v>538</v>
      </c>
      <c r="G100" s="52"/>
    </row>
    <row r="101" spans="1:7" ht="45" x14ac:dyDescent="0.25">
      <c r="A101" s="52">
        <v>68</v>
      </c>
      <c r="B101" s="69" t="s">
        <v>539</v>
      </c>
      <c r="C101" s="52" t="s">
        <v>540</v>
      </c>
      <c r="D101" s="52" t="s">
        <v>6</v>
      </c>
      <c r="E101" s="52">
        <v>5</v>
      </c>
      <c r="F101" s="52" t="s">
        <v>541</v>
      </c>
      <c r="G101" s="52"/>
    </row>
    <row r="102" spans="1:7" ht="30" x14ac:dyDescent="0.25">
      <c r="A102" s="52">
        <v>69</v>
      </c>
      <c r="B102" s="69" t="s">
        <v>507</v>
      </c>
      <c r="C102" s="52" t="s">
        <v>400</v>
      </c>
      <c r="D102" s="52" t="s">
        <v>6</v>
      </c>
      <c r="E102" s="52">
        <v>48</v>
      </c>
      <c r="F102" s="52" t="s">
        <v>542</v>
      </c>
      <c r="G102" s="52"/>
    </row>
    <row r="103" spans="1:7" x14ac:dyDescent="0.25">
      <c r="A103" s="219" t="s">
        <v>560</v>
      </c>
      <c r="B103" s="219"/>
      <c r="C103" s="219"/>
      <c r="D103" s="219"/>
      <c r="E103" s="219"/>
      <c r="F103" s="219"/>
      <c r="G103" s="219"/>
    </row>
    <row r="104" spans="1:7" x14ac:dyDescent="0.25">
      <c r="A104" s="218" t="s">
        <v>561</v>
      </c>
      <c r="B104" s="218"/>
      <c r="C104" s="218"/>
      <c r="D104" s="218"/>
      <c r="E104" s="218"/>
      <c r="F104" s="218"/>
      <c r="G104" s="218"/>
    </row>
    <row r="105" spans="1:7" ht="75" x14ac:dyDescent="0.25">
      <c r="A105" s="52">
        <v>70</v>
      </c>
      <c r="B105" s="69" t="s">
        <v>533</v>
      </c>
      <c r="C105" s="52" t="s">
        <v>534</v>
      </c>
      <c r="D105" s="52" t="s">
        <v>226</v>
      </c>
      <c r="E105" s="52">
        <v>2</v>
      </c>
      <c r="F105" s="52" t="s">
        <v>535</v>
      </c>
      <c r="G105" s="96" t="s">
        <v>562</v>
      </c>
    </row>
    <row r="106" spans="1:7" ht="105" x14ac:dyDescent="0.25">
      <c r="A106" s="52">
        <v>71</v>
      </c>
      <c r="B106" s="69" t="s">
        <v>537</v>
      </c>
      <c r="C106" s="52" t="s">
        <v>534</v>
      </c>
      <c r="D106" s="52" t="s">
        <v>6</v>
      </c>
      <c r="E106" s="52">
        <v>27</v>
      </c>
      <c r="F106" s="52" t="s">
        <v>538</v>
      </c>
      <c r="G106" s="52"/>
    </row>
    <row r="107" spans="1:7" ht="45" x14ac:dyDescent="0.25">
      <c r="A107" s="52">
        <v>72</v>
      </c>
      <c r="B107" s="69" t="s">
        <v>539</v>
      </c>
      <c r="C107" s="52" t="s">
        <v>540</v>
      </c>
      <c r="D107" s="52" t="s">
        <v>6</v>
      </c>
      <c r="E107" s="52">
        <v>25</v>
      </c>
      <c r="F107" s="52" t="s">
        <v>541</v>
      </c>
      <c r="G107" s="52"/>
    </row>
    <row r="108" spans="1:7" ht="30" x14ac:dyDescent="0.25">
      <c r="A108" s="52">
        <v>73</v>
      </c>
      <c r="B108" s="69" t="s">
        <v>507</v>
      </c>
      <c r="C108" s="52" t="s">
        <v>400</v>
      </c>
      <c r="D108" s="52" t="s">
        <v>6</v>
      </c>
      <c r="E108" s="52">
        <v>25</v>
      </c>
      <c r="F108" s="52" t="s">
        <v>542</v>
      </c>
      <c r="G108" s="52"/>
    </row>
    <row r="109" spans="1:7" x14ac:dyDescent="0.25">
      <c r="A109" s="219" t="s">
        <v>560</v>
      </c>
      <c r="B109" s="219"/>
      <c r="C109" s="219"/>
      <c r="D109" s="219"/>
      <c r="E109" s="219"/>
      <c r="F109" s="219"/>
      <c r="G109" s="219"/>
    </row>
    <row r="110" spans="1:7" x14ac:dyDescent="0.25">
      <c r="A110" s="218" t="s">
        <v>563</v>
      </c>
      <c r="B110" s="218"/>
      <c r="C110" s="218"/>
      <c r="D110" s="218"/>
      <c r="E110" s="218"/>
      <c r="F110" s="218"/>
      <c r="G110" s="218"/>
    </row>
    <row r="111" spans="1:7" ht="30" x14ac:dyDescent="0.25">
      <c r="A111" s="52">
        <v>74</v>
      </c>
      <c r="B111" s="69" t="s">
        <v>507</v>
      </c>
      <c r="C111" s="52" t="s">
        <v>400</v>
      </c>
      <c r="D111" s="52" t="s">
        <v>6</v>
      </c>
      <c r="E111" s="52">
        <v>6</v>
      </c>
      <c r="F111" s="52" t="s">
        <v>542</v>
      </c>
      <c r="G111" s="52"/>
    </row>
    <row r="112" spans="1:7" x14ac:dyDescent="0.25">
      <c r="A112" s="219" t="s">
        <v>543</v>
      </c>
      <c r="B112" s="219"/>
      <c r="C112" s="219"/>
      <c r="D112" s="219"/>
      <c r="E112" s="219"/>
      <c r="F112" s="219"/>
      <c r="G112" s="219"/>
    </row>
    <row r="113" spans="1:7" x14ac:dyDescent="0.25">
      <c r="A113" s="218" t="s">
        <v>564</v>
      </c>
      <c r="B113" s="218"/>
      <c r="C113" s="218"/>
      <c r="D113" s="218"/>
      <c r="E113" s="218"/>
      <c r="F113" s="218"/>
      <c r="G113" s="218"/>
    </row>
    <row r="114" spans="1:7" ht="75" x14ac:dyDescent="0.25">
      <c r="A114" s="52">
        <v>75</v>
      </c>
      <c r="B114" s="69" t="s">
        <v>533</v>
      </c>
      <c r="C114" s="52" t="s">
        <v>534</v>
      </c>
      <c r="D114" s="52" t="s">
        <v>226</v>
      </c>
      <c r="E114" s="52">
        <v>2</v>
      </c>
      <c r="F114" s="52" t="s">
        <v>535</v>
      </c>
      <c r="G114" s="96" t="s">
        <v>550</v>
      </c>
    </row>
    <row r="115" spans="1:7" ht="105" x14ac:dyDescent="0.25">
      <c r="A115" s="52">
        <v>76</v>
      </c>
      <c r="B115" s="69" t="s">
        <v>537</v>
      </c>
      <c r="C115" s="52" t="s">
        <v>534</v>
      </c>
      <c r="D115" s="52" t="s">
        <v>6</v>
      </c>
      <c r="E115" s="52">
        <v>5</v>
      </c>
      <c r="F115" s="52" t="s">
        <v>538</v>
      </c>
      <c r="G115" s="52"/>
    </row>
    <row r="116" spans="1:7" ht="45" x14ac:dyDescent="0.25">
      <c r="A116" s="52">
        <v>77</v>
      </c>
      <c r="B116" s="69" t="s">
        <v>539</v>
      </c>
      <c r="C116" s="52" t="s">
        <v>540</v>
      </c>
      <c r="D116" s="52" t="s">
        <v>6</v>
      </c>
      <c r="E116" s="52">
        <v>3</v>
      </c>
      <c r="F116" s="52" t="s">
        <v>541</v>
      </c>
      <c r="G116" s="52"/>
    </row>
    <row r="117" spans="1:7" ht="30" x14ac:dyDescent="0.25">
      <c r="A117" s="52">
        <v>78</v>
      </c>
      <c r="B117" s="69" t="s">
        <v>507</v>
      </c>
      <c r="C117" s="52" t="s">
        <v>400</v>
      </c>
      <c r="D117" s="52" t="s">
        <v>6</v>
      </c>
      <c r="E117" s="52">
        <v>20</v>
      </c>
      <c r="F117" s="52" t="s">
        <v>542</v>
      </c>
      <c r="G117" s="52"/>
    </row>
    <row r="118" spans="1:7" x14ac:dyDescent="0.25">
      <c r="A118" s="218" t="s">
        <v>545</v>
      </c>
      <c r="B118" s="218"/>
      <c r="C118" s="218"/>
      <c r="D118" s="218"/>
      <c r="E118" s="218"/>
      <c r="F118" s="218"/>
      <c r="G118" s="218"/>
    </row>
    <row r="119" spans="1:7" ht="75" x14ac:dyDescent="0.25">
      <c r="A119" s="52">
        <v>79</v>
      </c>
      <c r="B119" s="69" t="s">
        <v>533</v>
      </c>
      <c r="C119" s="52" t="s">
        <v>534</v>
      </c>
      <c r="D119" s="52" t="s">
        <v>226</v>
      </c>
      <c r="E119" s="52">
        <v>4</v>
      </c>
      <c r="F119" s="52" t="s">
        <v>535</v>
      </c>
      <c r="G119" s="96"/>
    </row>
    <row r="120" spans="1:7" ht="105" x14ac:dyDescent="0.25">
      <c r="A120" s="52">
        <v>80</v>
      </c>
      <c r="B120" s="69" t="s">
        <v>537</v>
      </c>
      <c r="C120" s="52" t="s">
        <v>534</v>
      </c>
      <c r="D120" s="52" t="s">
        <v>6</v>
      </c>
      <c r="E120" s="52">
        <v>96</v>
      </c>
      <c r="F120" s="52" t="s">
        <v>538</v>
      </c>
      <c r="G120" s="52"/>
    </row>
    <row r="121" spans="1:7" ht="45" x14ac:dyDescent="0.25">
      <c r="A121" s="52">
        <v>81</v>
      </c>
      <c r="B121" s="69" t="s">
        <v>539</v>
      </c>
      <c r="C121" s="52" t="s">
        <v>540</v>
      </c>
      <c r="D121" s="52" t="s">
        <v>6</v>
      </c>
      <c r="E121" s="52">
        <v>96</v>
      </c>
      <c r="F121" s="52" t="s">
        <v>541</v>
      </c>
      <c r="G121" s="52"/>
    </row>
    <row r="122" spans="1:7" ht="30" x14ac:dyDescent="0.25">
      <c r="A122" s="52">
        <v>82</v>
      </c>
      <c r="B122" s="69" t="s">
        <v>507</v>
      </c>
      <c r="C122" s="52" t="s">
        <v>400</v>
      </c>
      <c r="D122" s="52" t="s">
        <v>6</v>
      </c>
      <c r="E122" s="52">
        <v>108</v>
      </c>
      <c r="F122" s="52" t="s">
        <v>542</v>
      </c>
      <c r="G122" s="52"/>
    </row>
    <row r="123" spans="1:7" x14ac:dyDescent="0.25">
      <c r="A123" s="218" t="s">
        <v>545</v>
      </c>
      <c r="B123" s="218"/>
      <c r="C123" s="218"/>
      <c r="D123" s="218"/>
      <c r="E123" s="218"/>
      <c r="F123" s="218"/>
      <c r="G123" s="218"/>
    </row>
    <row r="124" spans="1:7" ht="75" x14ac:dyDescent="0.25">
      <c r="A124" s="52">
        <v>83</v>
      </c>
      <c r="B124" s="69" t="s">
        <v>556</v>
      </c>
      <c r="C124" s="52" t="s">
        <v>557</v>
      </c>
      <c r="D124" s="52" t="s">
        <v>226</v>
      </c>
      <c r="E124" s="52">
        <v>2</v>
      </c>
      <c r="F124" s="52" t="s">
        <v>535</v>
      </c>
      <c r="G124" s="52"/>
    </row>
    <row r="125" spans="1:7" ht="105" x14ac:dyDescent="0.25">
      <c r="A125" s="52">
        <v>84</v>
      </c>
      <c r="B125" s="69" t="s">
        <v>559</v>
      </c>
      <c r="C125" s="52" t="s">
        <v>557</v>
      </c>
      <c r="D125" s="52" t="s">
        <v>6</v>
      </c>
      <c r="E125" s="52">
        <v>105</v>
      </c>
      <c r="F125" s="52" t="s">
        <v>538</v>
      </c>
      <c r="G125" s="52"/>
    </row>
    <row r="126" spans="1:7" ht="45" x14ac:dyDescent="0.25">
      <c r="A126" s="52">
        <v>85</v>
      </c>
      <c r="B126" s="69" t="s">
        <v>539</v>
      </c>
      <c r="C126" s="52" t="s">
        <v>540</v>
      </c>
      <c r="D126" s="52" t="s">
        <v>6</v>
      </c>
      <c r="E126" s="52">
        <v>105</v>
      </c>
      <c r="F126" s="52" t="s">
        <v>541</v>
      </c>
      <c r="G126" s="52"/>
    </row>
    <row r="127" spans="1:7" ht="30" x14ac:dyDescent="0.25">
      <c r="A127" s="52">
        <v>86</v>
      </c>
      <c r="B127" s="69" t="s">
        <v>507</v>
      </c>
      <c r="C127" s="52" t="s">
        <v>400</v>
      </c>
      <c r="D127" s="52" t="s">
        <v>6</v>
      </c>
      <c r="E127" s="52">
        <v>105</v>
      </c>
      <c r="F127" s="52" t="s">
        <v>542</v>
      </c>
      <c r="G127" s="52"/>
    </row>
    <row r="128" spans="1:7" x14ac:dyDescent="0.25">
      <c r="E128" s="216" t="s">
        <v>612</v>
      </c>
      <c r="F128" s="217"/>
      <c r="G128" s="13">
        <v>66735.69</v>
      </c>
    </row>
  </sheetData>
  <mergeCells count="38">
    <mergeCell ref="A21:G21"/>
    <mergeCell ref="A5:G5"/>
    <mergeCell ref="A6:G6"/>
    <mergeCell ref="A12:G12"/>
    <mergeCell ref="A15:G15"/>
    <mergeCell ref="A18:G18"/>
    <mergeCell ref="A57:G57"/>
    <mergeCell ref="A24:G24"/>
    <mergeCell ref="A30:G30"/>
    <mergeCell ref="A36:G36"/>
    <mergeCell ref="A41:G41"/>
    <mergeCell ref="A42:G42"/>
    <mergeCell ref="A43:G43"/>
    <mergeCell ref="A46:G46"/>
    <mergeCell ref="A47:G47"/>
    <mergeCell ref="A50:G50"/>
    <mergeCell ref="A53:G53"/>
    <mergeCell ref="A56:G56"/>
    <mergeCell ref="A103:G103"/>
    <mergeCell ref="A60:G60"/>
    <mergeCell ref="A61:G61"/>
    <mergeCell ref="A66:G66"/>
    <mergeCell ref="A71:G71"/>
    <mergeCell ref="A76:G76"/>
    <mergeCell ref="A79:G79"/>
    <mergeCell ref="A84:G84"/>
    <mergeCell ref="A91:G91"/>
    <mergeCell ref="A92:G92"/>
    <mergeCell ref="A97:G97"/>
    <mergeCell ref="A98:G98"/>
    <mergeCell ref="E128:F128"/>
    <mergeCell ref="A123:G123"/>
    <mergeCell ref="A104:G104"/>
    <mergeCell ref="A109:G109"/>
    <mergeCell ref="A110:G110"/>
    <mergeCell ref="A112:G112"/>
    <mergeCell ref="A113:G113"/>
    <mergeCell ref="A118:G118"/>
  </mergeCells>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K52"/>
  <sheetViews>
    <sheetView tabSelected="1" view="pageBreakPreview" topLeftCell="A8" zoomScale="85" zoomScaleNormal="100" zoomScaleSheetLayoutView="85" workbookViewId="0">
      <selection activeCell="O146" sqref="O146"/>
    </sheetView>
  </sheetViews>
  <sheetFormatPr defaultRowHeight="15" x14ac:dyDescent="0.25"/>
  <cols>
    <col min="1" max="1" width="6" bestFit="1" customWidth="1"/>
    <col min="2" max="2" width="70.7109375" customWidth="1"/>
    <col min="4" max="4" width="9.5703125" bestFit="1" customWidth="1"/>
    <col min="5" max="5" width="11.5703125" style="14" customWidth="1"/>
    <col min="6" max="6" width="11" style="14" customWidth="1"/>
    <col min="7" max="7" width="12.5703125" customWidth="1"/>
    <col min="8" max="8" width="10.140625" style="17" bestFit="1" customWidth="1"/>
    <col min="9" max="9" width="9.140625" customWidth="1"/>
    <col min="17" max="17" width="10.140625" bestFit="1" customWidth="1"/>
  </cols>
  <sheetData>
    <row r="1" spans="1:11" ht="15.75" x14ac:dyDescent="0.25">
      <c r="A1" s="213" t="s">
        <v>81</v>
      </c>
      <c r="B1" s="213"/>
      <c r="C1" s="213"/>
      <c r="D1" s="213"/>
      <c r="E1" s="19"/>
      <c r="F1" s="19"/>
      <c r="G1" s="19"/>
      <c r="H1" s="19"/>
      <c r="I1" s="19"/>
      <c r="J1" s="1"/>
      <c r="K1" s="1"/>
    </row>
    <row r="2" spans="1:11" ht="15.75" x14ac:dyDescent="0.25">
      <c r="A2" s="19"/>
      <c r="B2" s="19" t="s">
        <v>482</v>
      </c>
      <c r="C2" s="19"/>
      <c r="D2" s="19"/>
      <c r="E2" s="19"/>
      <c r="F2" s="19"/>
      <c r="G2" s="19"/>
      <c r="H2" s="19"/>
      <c r="I2" s="19"/>
      <c r="J2" s="1"/>
      <c r="K2" s="1"/>
    </row>
    <row r="3" spans="1:11" ht="15.75" customHeight="1" x14ac:dyDescent="0.25">
      <c r="A3" s="19"/>
      <c r="B3" s="19"/>
      <c r="C3" s="19"/>
      <c r="D3" s="19"/>
      <c r="E3" s="19"/>
      <c r="F3" s="19"/>
      <c r="G3" s="19"/>
      <c r="H3" s="19"/>
      <c r="I3" s="19"/>
      <c r="J3" s="1"/>
      <c r="K3" s="1"/>
    </row>
    <row r="4" spans="1:11" ht="31.5" x14ac:dyDescent="0.25">
      <c r="A4" s="71" t="s">
        <v>0</v>
      </c>
      <c r="B4" s="71" t="s">
        <v>296</v>
      </c>
      <c r="C4" s="71" t="s">
        <v>1</v>
      </c>
      <c r="D4" s="71" t="s">
        <v>2</v>
      </c>
      <c r="E4" s="95" t="s">
        <v>467</v>
      </c>
      <c r="F4" s="95" t="s">
        <v>480</v>
      </c>
      <c r="H4"/>
      <c r="I4" s="39"/>
      <c r="J4" s="67"/>
      <c r="K4" s="67"/>
    </row>
    <row r="5" spans="1:11" ht="15.75" x14ac:dyDescent="0.25">
      <c r="A5" s="36">
        <v>1</v>
      </c>
      <c r="B5" s="72" t="s">
        <v>297</v>
      </c>
      <c r="C5" s="73" t="s">
        <v>298</v>
      </c>
      <c r="D5" s="73">
        <v>1</v>
      </c>
      <c r="E5" s="209">
        <v>1000</v>
      </c>
      <c r="F5" s="209">
        <f t="shared" ref="F5:F48" si="0">+ROUND(E5*D5,2)</f>
        <v>1000</v>
      </c>
      <c r="H5"/>
      <c r="J5" s="68"/>
      <c r="K5" s="68"/>
    </row>
    <row r="6" spans="1:11" s="11" customFormat="1" ht="15.75" x14ac:dyDescent="0.25">
      <c r="A6" s="73">
        <v>2</v>
      </c>
      <c r="B6" s="72" t="s">
        <v>479</v>
      </c>
      <c r="C6" s="73" t="s">
        <v>298</v>
      </c>
      <c r="D6" s="73">
        <v>1</v>
      </c>
      <c r="E6" s="209">
        <v>4628</v>
      </c>
      <c r="F6" s="209">
        <f t="shared" si="0"/>
        <v>4628</v>
      </c>
      <c r="J6" s="68"/>
      <c r="K6" s="68"/>
    </row>
    <row r="7" spans="1:11" ht="15.75" x14ac:dyDescent="0.25">
      <c r="A7" s="221" t="s">
        <v>330</v>
      </c>
      <c r="B7" s="221"/>
      <c r="C7" s="221"/>
      <c r="D7" s="221"/>
      <c r="E7" s="97"/>
      <c r="F7" s="97"/>
      <c r="J7" s="16"/>
      <c r="K7" s="16"/>
    </row>
    <row r="8" spans="1:11" ht="31.5" x14ac:dyDescent="0.25">
      <c r="A8" s="7">
        <v>1</v>
      </c>
      <c r="B8" s="74" t="s">
        <v>301</v>
      </c>
      <c r="C8" s="75" t="s">
        <v>302</v>
      </c>
      <c r="D8" s="73">
        <v>1690</v>
      </c>
      <c r="E8" s="209">
        <v>6</v>
      </c>
      <c r="F8" s="209">
        <f t="shared" si="0"/>
        <v>10140</v>
      </c>
      <c r="H8"/>
      <c r="J8" s="16"/>
      <c r="K8" s="16"/>
    </row>
    <row r="9" spans="1:11" ht="18.75" x14ac:dyDescent="0.25">
      <c r="A9" s="7">
        <v>2</v>
      </c>
      <c r="B9" s="74" t="s">
        <v>60</v>
      </c>
      <c r="C9" s="75" t="s">
        <v>302</v>
      </c>
      <c r="D9" s="73">
        <v>900</v>
      </c>
      <c r="E9" s="209">
        <v>1.5</v>
      </c>
      <c r="F9" s="209">
        <f t="shared" si="0"/>
        <v>1350</v>
      </c>
      <c r="H9"/>
      <c r="J9" s="16"/>
      <c r="K9" s="16"/>
    </row>
    <row r="10" spans="1:11" ht="18.75" x14ac:dyDescent="0.25">
      <c r="A10" s="7">
        <v>3</v>
      </c>
      <c r="B10" s="74" t="s">
        <v>62</v>
      </c>
      <c r="C10" s="75" t="s">
        <v>302</v>
      </c>
      <c r="D10" s="73">
        <v>195</v>
      </c>
      <c r="E10" s="209">
        <v>17</v>
      </c>
      <c r="F10" s="209">
        <f t="shared" si="0"/>
        <v>3315</v>
      </c>
      <c r="H10"/>
      <c r="J10" s="16"/>
      <c r="K10" s="16"/>
    </row>
    <row r="11" spans="1:11" ht="18.75" x14ac:dyDescent="0.25">
      <c r="A11" s="7">
        <v>4</v>
      </c>
      <c r="B11" s="74" t="s">
        <v>303</v>
      </c>
      <c r="C11" s="75" t="s">
        <v>302</v>
      </c>
      <c r="D11" s="73">
        <v>265</v>
      </c>
      <c r="E11" s="209">
        <v>1.2</v>
      </c>
      <c r="F11" s="209">
        <f t="shared" si="0"/>
        <v>318</v>
      </c>
      <c r="H11"/>
      <c r="J11" s="16"/>
      <c r="K11" s="16"/>
    </row>
    <row r="12" spans="1:11" ht="18.75" x14ac:dyDescent="0.25">
      <c r="A12" s="7">
        <v>5</v>
      </c>
      <c r="B12" s="74" t="s">
        <v>331</v>
      </c>
      <c r="C12" s="75" t="s">
        <v>302</v>
      </c>
      <c r="D12" s="73">
        <v>207</v>
      </c>
      <c r="E12" s="209">
        <v>20</v>
      </c>
      <c r="F12" s="209">
        <f t="shared" si="0"/>
        <v>4140</v>
      </c>
      <c r="H12"/>
      <c r="J12" s="16"/>
      <c r="K12" s="16"/>
    </row>
    <row r="13" spans="1:11" ht="18.75" x14ac:dyDescent="0.25">
      <c r="A13" s="7">
        <v>6</v>
      </c>
      <c r="B13" s="74" t="s">
        <v>305</v>
      </c>
      <c r="C13" s="75" t="s">
        <v>302</v>
      </c>
      <c r="D13" s="73">
        <v>1003</v>
      </c>
      <c r="E13" s="209">
        <v>20</v>
      </c>
      <c r="F13" s="209">
        <f t="shared" si="0"/>
        <v>20060</v>
      </c>
      <c r="G13" s="10"/>
      <c r="H13" s="10"/>
    </row>
    <row r="14" spans="1:11" ht="18.75" x14ac:dyDescent="0.25">
      <c r="A14" s="7">
        <v>7</v>
      </c>
      <c r="B14" s="74" t="s">
        <v>306</v>
      </c>
      <c r="C14" s="75" t="s">
        <v>302</v>
      </c>
      <c r="D14" s="73">
        <v>900</v>
      </c>
      <c r="E14" s="209">
        <v>1.5</v>
      </c>
      <c r="F14" s="209">
        <f t="shared" si="0"/>
        <v>1350</v>
      </c>
      <c r="G14" s="10"/>
      <c r="H14" s="9"/>
    </row>
    <row r="15" spans="1:11" ht="18.75" x14ac:dyDescent="0.25">
      <c r="A15" s="7">
        <v>8</v>
      </c>
      <c r="B15" s="74" t="s">
        <v>332</v>
      </c>
      <c r="C15" s="75" t="s">
        <v>302</v>
      </c>
      <c r="D15" s="73">
        <v>92</v>
      </c>
      <c r="E15" s="209">
        <v>18</v>
      </c>
      <c r="F15" s="209">
        <f t="shared" si="0"/>
        <v>1656</v>
      </c>
      <c r="G15" s="10"/>
      <c r="H15" s="9"/>
    </row>
    <row r="16" spans="1:11" ht="18.75" x14ac:dyDescent="0.25">
      <c r="A16" s="7">
        <v>9</v>
      </c>
      <c r="B16" s="74" t="s">
        <v>307</v>
      </c>
      <c r="C16" s="75" t="s">
        <v>302</v>
      </c>
      <c r="D16" s="73">
        <v>2202</v>
      </c>
      <c r="E16" s="209">
        <v>2</v>
      </c>
      <c r="F16" s="209">
        <f t="shared" si="0"/>
        <v>4404</v>
      </c>
      <c r="G16" s="10"/>
      <c r="H16" s="9"/>
    </row>
    <row r="17" spans="1:8" ht="18.75" x14ac:dyDescent="0.25">
      <c r="A17" s="7">
        <v>10</v>
      </c>
      <c r="B17" s="74" t="s">
        <v>639</v>
      </c>
      <c r="C17" s="75" t="s">
        <v>302</v>
      </c>
      <c r="D17" s="73">
        <v>202</v>
      </c>
      <c r="E17" s="209">
        <v>30</v>
      </c>
      <c r="F17" s="209">
        <f t="shared" si="0"/>
        <v>6060</v>
      </c>
      <c r="G17" s="10"/>
      <c r="H17" s="9"/>
    </row>
    <row r="18" spans="1:8" ht="18.75" x14ac:dyDescent="0.25">
      <c r="A18" s="7">
        <v>11</v>
      </c>
      <c r="B18" s="74" t="s">
        <v>638</v>
      </c>
      <c r="C18" s="75" t="s">
        <v>333</v>
      </c>
      <c r="D18" s="73">
        <v>2296</v>
      </c>
      <c r="E18" s="209">
        <v>5</v>
      </c>
      <c r="F18" s="209">
        <f t="shared" si="0"/>
        <v>11480</v>
      </c>
      <c r="G18" s="10"/>
      <c r="H18" s="9"/>
    </row>
    <row r="19" spans="1:8" ht="18.75" x14ac:dyDescent="0.25">
      <c r="A19" s="7">
        <v>12</v>
      </c>
      <c r="B19" s="74" t="s">
        <v>640</v>
      </c>
      <c r="C19" s="75" t="s">
        <v>333</v>
      </c>
      <c r="D19" s="73">
        <v>4002</v>
      </c>
      <c r="E19" s="209">
        <v>1</v>
      </c>
      <c r="F19" s="209">
        <f t="shared" si="0"/>
        <v>4002</v>
      </c>
      <c r="G19" s="10"/>
      <c r="H19" s="9"/>
    </row>
    <row r="20" spans="1:8" ht="31.5" x14ac:dyDescent="0.25">
      <c r="A20" s="7">
        <v>13</v>
      </c>
      <c r="B20" s="74" t="s">
        <v>334</v>
      </c>
      <c r="C20" s="75" t="s">
        <v>6</v>
      </c>
      <c r="D20" s="75">
        <v>86</v>
      </c>
      <c r="E20" s="209">
        <v>35.06</v>
      </c>
      <c r="F20" s="209">
        <f t="shared" si="0"/>
        <v>3015.16</v>
      </c>
      <c r="G20" s="10"/>
      <c r="H20" s="9"/>
    </row>
    <row r="21" spans="1:8" ht="31.5" x14ac:dyDescent="0.25">
      <c r="A21" s="7">
        <v>14</v>
      </c>
      <c r="B21" s="74" t="s">
        <v>335</v>
      </c>
      <c r="C21" s="75" t="s">
        <v>6</v>
      </c>
      <c r="D21" s="75">
        <v>54</v>
      </c>
      <c r="E21" s="209">
        <v>53.15</v>
      </c>
      <c r="F21" s="209">
        <f t="shared" si="0"/>
        <v>2870.1</v>
      </c>
      <c r="G21" s="10"/>
      <c r="H21" s="9"/>
    </row>
    <row r="22" spans="1:8" ht="31.5" x14ac:dyDescent="0.25">
      <c r="A22" s="7">
        <v>15</v>
      </c>
      <c r="B22" s="74" t="s">
        <v>336</v>
      </c>
      <c r="C22" s="75" t="s">
        <v>6</v>
      </c>
      <c r="D22" s="75">
        <v>265</v>
      </c>
      <c r="E22" s="209">
        <v>85.24</v>
      </c>
      <c r="F22" s="209">
        <f t="shared" si="0"/>
        <v>22588.6</v>
      </c>
      <c r="G22" s="10"/>
      <c r="H22" s="10"/>
    </row>
    <row r="23" spans="1:8" ht="31.5" x14ac:dyDescent="0.25">
      <c r="A23" s="7">
        <v>16</v>
      </c>
      <c r="B23" s="74" t="s">
        <v>337</v>
      </c>
      <c r="C23" s="75" t="s">
        <v>6</v>
      </c>
      <c r="D23" s="75">
        <v>192</v>
      </c>
      <c r="E23" s="209">
        <v>131.88999999999999</v>
      </c>
      <c r="F23" s="209">
        <f t="shared" si="0"/>
        <v>25322.880000000001</v>
      </c>
      <c r="G23" s="10"/>
      <c r="H23" s="10"/>
    </row>
    <row r="24" spans="1:8" ht="31.5" x14ac:dyDescent="0.25">
      <c r="A24" s="7">
        <v>17</v>
      </c>
      <c r="B24" s="74" t="s">
        <v>338</v>
      </c>
      <c r="C24" s="75" t="s">
        <v>6</v>
      </c>
      <c r="D24" s="75">
        <v>189</v>
      </c>
      <c r="E24" s="209">
        <v>209.78</v>
      </c>
      <c r="F24" s="209">
        <f t="shared" si="0"/>
        <v>39648.42</v>
      </c>
    </row>
    <row r="25" spans="1:8" ht="15.75" x14ac:dyDescent="0.25">
      <c r="A25" s="7">
        <v>18</v>
      </c>
      <c r="B25" s="74" t="s">
        <v>339</v>
      </c>
      <c r="C25" s="75" t="s">
        <v>6</v>
      </c>
      <c r="D25" s="75">
        <v>190</v>
      </c>
      <c r="E25" s="209">
        <v>116.83</v>
      </c>
      <c r="F25" s="209">
        <f t="shared" si="0"/>
        <v>22197.7</v>
      </c>
    </row>
    <row r="26" spans="1:8" ht="15.75" x14ac:dyDescent="0.25">
      <c r="A26" s="7">
        <v>19</v>
      </c>
      <c r="B26" s="74" t="s">
        <v>340</v>
      </c>
      <c r="C26" s="75" t="s">
        <v>6</v>
      </c>
      <c r="D26" s="75">
        <v>267</v>
      </c>
      <c r="E26" s="209">
        <v>204.59</v>
      </c>
      <c r="F26" s="209">
        <f t="shared" si="0"/>
        <v>54625.53</v>
      </c>
    </row>
    <row r="27" spans="1:8" ht="15.75" x14ac:dyDescent="0.25">
      <c r="A27" s="7">
        <v>20</v>
      </c>
      <c r="B27" s="74" t="s">
        <v>341</v>
      </c>
      <c r="C27" s="75" t="s">
        <v>6</v>
      </c>
      <c r="D27" s="75">
        <v>2.2999999999999998</v>
      </c>
      <c r="E27" s="209">
        <v>196.96</v>
      </c>
      <c r="F27" s="209">
        <f t="shared" si="0"/>
        <v>453.01</v>
      </c>
    </row>
    <row r="28" spans="1:8" ht="31.5" x14ac:dyDescent="0.25">
      <c r="A28" s="7">
        <v>21</v>
      </c>
      <c r="B28" s="74" t="s">
        <v>342</v>
      </c>
      <c r="C28" s="186" t="s">
        <v>302</v>
      </c>
      <c r="D28" s="75">
        <v>0.79</v>
      </c>
      <c r="E28" s="209">
        <v>1856.19</v>
      </c>
      <c r="F28" s="209">
        <f t="shared" si="0"/>
        <v>1466.39</v>
      </c>
      <c r="G28" s="165"/>
    </row>
    <row r="29" spans="1:8" ht="31.5" x14ac:dyDescent="0.25">
      <c r="A29" s="7">
        <v>22</v>
      </c>
      <c r="B29" s="74" t="s">
        <v>343</v>
      </c>
      <c r="C29" s="186" t="s">
        <v>302</v>
      </c>
      <c r="D29" s="75">
        <v>21.62</v>
      </c>
      <c r="E29" s="209">
        <v>1856.19</v>
      </c>
      <c r="F29" s="209">
        <f t="shared" si="0"/>
        <v>40130.83</v>
      </c>
      <c r="G29" s="165"/>
    </row>
    <row r="30" spans="1:8" ht="31.5" x14ac:dyDescent="0.25">
      <c r="A30" s="7">
        <v>23</v>
      </c>
      <c r="B30" s="74" t="s">
        <v>344</v>
      </c>
      <c r="C30" s="186" t="s">
        <v>302</v>
      </c>
      <c r="D30" s="75">
        <v>1.32</v>
      </c>
      <c r="E30" s="209">
        <v>1696.21</v>
      </c>
      <c r="F30" s="209">
        <f t="shared" si="0"/>
        <v>2239</v>
      </c>
      <c r="G30" s="165"/>
    </row>
    <row r="31" spans="1:8" ht="31.5" x14ac:dyDescent="0.25">
      <c r="A31" s="7">
        <v>24</v>
      </c>
      <c r="B31" s="74" t="s">
        <v>345</v>
      </c>
      <c r="C31" s="186" t="s">
        <v>302</v>
      </c>
      <c r="D31" s="75">
        <v>18.57</v>
      </c>
      <c r="E31" s="209">
        <v>1696.21</v>
      </c>
      <c r="F31" s="209">
        <f t="shared" si="0"/>
        <v>31498.62</v>
      </c>
      <c r="G31" s="165"/>
    </row>
    <row r="32" spans="1:8" ht="31.5" x14ac:dyDescent="0.25">
      <c r="A32" s="7">
        <v>25</v>
      </c>
      <c r="B32" s="74" t="s">
        <v>346</v>
      </c>
      <c r="C32" s="186" t="s">
        <v>302</v>
      </c>
      <c r="D32" s="75">
        <v>2.61</v>
      </c>
      <c r="E32" s="209">
        <v>1578.69</v>
      </c>
      <c r="F32" s="209">
        <f t="shared" si="0"/>
        <v>4120.38</v>
      </c>
      <c r="G32" s="165"/>
    </row>
    <row r="33" spans="1:7" ht="25.5" customHeight="1" x14ac:dyDescent="0.25">
      <c r="A33" s="226" t="s">
        <v>641</v>
      </c>
      <c r="B33" s="223" t="s">
        <v>642</v>
      </c>
      <c r="C33" s="186" t="s">
        <v>619</v>
      </c>
      <c r="D33" s="186">
        <v>1658</v>
      </c>
      <c r="E33" s="209">
        <v>4</v>
      </c>
      <c r="F33" s="209">
        <f t="shared" si="0"/>
        <v>6632</v>
      </c>
      <c r="G33" s="165"/>
    </row>
    <row r="34" spans="1:7" ht="15.75" x14ac:dyDescent="0.25">
      <c r="A34" s="227"/>
      <c r="B34" s="224"/>
      <c r="C34" s="186" t="s">
        <v>643</v>
      </c>
      <c r="D34" s="186">
        <v>308</v>
      </c>
      <c r="E34" s="209">
        <v>30</v>
      </c>
      <c r="F34" s="209">
        <f t="shared" si="0"/>
        <v>9240</v>
      </c>
      <c r="G34" s="165"/>
    </row>
    <row r="35" spans="1:7" ht="21.75" customHeight="1" x14ac:dyDescent="0.25">
      <c r="A35" s="228"/>
      <c r="B35" s="225"/>
      <c r="C35" s="186" t="s">
        <v>619</v>
      </c>
      <c r="D35" s="186">
        <v>1446</v>
      </c>
      <c r="E35" s="209">
        <v>30</v>
      </c>
      <c r="F35" s="209">
        <f t="shared" si="0"/>
        <v>43380</v>
      </c>
      <c r="G35" s="165"/>
    </row>
    <row r="36" spans="1:7" ht="47.25" x14ac:dyDescent="0.25">
      <c r="A36" s="7">
        <v>26</v>
      </c>
      <c r="B36" s="74" t="s">
        <v>347</v>
      </c>
      <c r="C36" s="75" t="s">
        <v>6</v>
      </c>
      <c r="D36" s="75">
        <v>39</v>
      </c>
      <c r="E36" s="209">
        <v>220.72</v>
      </c>
      <c r="F36" s="209">
        <f t="shared" si="0"/>
        <v>8608.08</v>
      </c>
    </row>
    <row r="37" spans="1:7" ht="47.25" x14ac:dyDescent="0.25">
      <c r="A37" s="7">
        <v>27</v>
      </c>
      <c r="B37" s="74" t="s">
        <v>348</v>
      </c>
      <c r="C37" s="186" t="s">
        <v>302</v>
      </c>
      <c r="D37" s="75">
        <v>1.5</v>
      </c>
      <c r="E37" s="209">
        <v>1677.1</v>
      </c>
      <c r="F37" s="209">
        <f t="shared" si="0"/>
        <v>2515.65</v>
      </c>
    </row>
    <row r="38" spans="1:7" ht="18.75" x14ac:dyDescent="0.25">
      <c r="A38" s="7">
        <v>28</v>
      </c>
      <c r="B38" s="74" t="s">
        <v>349</v>
      </c>
      <c r="C38" s="75" t="s">
        <v>302</v>
      </c>
      <c r="D38" s="75">
        <v>3.9</v>
      </c>
      <c r="E38" s="209">
        <v>180.01</v>
      </c>
      <c r="F38" s="209">
        <f t="shared" si="0"/>
        <v>702.04</v>
      </c>
    </row>
    <row r="39" spans="1:7" ht="15.75" x14ac:dyDescent="0.25">
      <c r="A39" s="7">
        <v>29</v>
      </c>
      <c r="B39" s="74" t="s">
        <v>350</v>
      </c>
      <c r="C39" s="75" t="s">
        <v>6</v>
      </c>
      <c r="D39" s="75">
        <v>14</v>
      </c>
      <c r="E39" s="209">
        <v>286.94</v>
      </c>
      <c r="F39" s="209">
        <f t="shared" si="0"/>
        <v>4017.16</v>
      </c>
    </row>
    <row r="40" spans="1:7" ht="15.75" x14ac:dyDescent="0.25">
      <c r="A40" s="7">
        <v>30</v>
      </c>
      <c r="B40" s="74" t="s">
        <v>351</v>
      </c>
      <c r="C40" s="75" t="s">
        <v>5</v>
      </c>
      <c r="D40" s="75">
        <v>12</v>
      </c>
      <c r="E40" s="209">
        <v>86</v>
      </c>
      <c r="F40" s="209">
        <f t="shared" si="0"/>
        <v>1032</v>
      </c>
    </row>
    <row r="41" spans="1:7" ht="15.75" x14ac:dyDescent="0.25">
      <c r="A41" s="7">
        <v>31</v>
      </c>
      <c r="B41" s="74" t="s">
        <v>352</v>
      </c>
      <c r="C41" s="75" t="s">
        <v>5</v>
      </c>
      <c r="D41" s="75">
        <v>24</v>
      </c>
      <c r="E41" s="209">
        <v>46</v>
      </c>
      <c r="F41" s="209">
        <f t="shared" si="0"/>
        <v>1104</v>
      </c>
    </row>
    <row r="42" spans="1:7" ht="15.75" x14ac:dyDescent="0.25">
      <c r="A42" s="7">
        <v>32</v>
      </c>
      <c r="B42" s="74" t="s">
        <v>353</v>
      </c>
      <c r="C42" s="75" t="s">
        <v>6</v>
      </c>
      <c r="D42" s="75">
        <v>86</v>
      </c>
      <c r="E42" s="209">
        <v>3.11</v>
      </c>
      <c r="F42" s="209">
        <f t="shared" si="0"/>
        <v>267.45999999999998</v>
      </c>
    </row>
    <row r="43" spans="1:7" ht="15.75" x14ac:dyDescent="0.25">
      <c r="A43" s="7">
        <v>33</v>
      </c>
      <c r="B43" s="74" t="s">
        <v>354</v>
      </c>
      <c r="C43" s="75" t="s">
        <v>6</v>
      </c>
      <c r="D43" s="75">
        <v>54</v>
      </c>
      <c r="E43" s="209">
        <v>3.21</v>
      </c>
      <c r="F43" s="209">
        <f t="shared" si="0"/>
        <v>173.34</v>
      </c>
    </row>
    <row r="44" spans="1:7" ht="15.75" x14ac:dyDescent="0.25">
      <c r="A44" s="7">
        <v>34</v>
      </c>
      <c r="B44" s="74" t="s">
        <v>355</v>
      </c>
      <c r="C44" s="75" t="s">
        <v>6</v>
      </c>
      <c r="D44" s="75">
        <v>265</v>
      </c>
      <c r="E44" s="209">
        <v>3.48</v>
      </c>
      <c r="F44" s="209">
        <f t="shared" si="0"/>
        <v>922.2</v>
      </c>
    </row>
    <row r="45" spans="1:7" ht="15.75" x14ac:dyDescent="0.25">
      <c r="A45" s="7">
        <v>35</v>
      </c>
      <c r="B45" s="74" t="s">
        <v>356</v>
      </c>
      <c r="C45" s="75" t="s">
        <v>6</v>
      </c>
      <c r="D45" s="75">
        <v>192</v>
      </c>
      <c r="E45" s="209">
        <v>3.73</v>
      </c>
      <c r="F45" s="209">
        <f t="shared" si="0"/>
        <v>716.16</v>
      </c>
    </row>
    <row r="46" spans="1:7" ht="15.75" x14ac:dyDescent="0.25">
      <c r="A46" s="7">
        <v>36</v>
      </c>
      <c r="B46" s="74" t="s">
        <v>357</v>
      </c>
      <c r="C46" s="75" t="s">
        <v>6</v>
      </c>
      <c r="D46" s="75">
        <v>189</v>
      </c>
      <c r="E46" s="209">
        <v>4.53</v>
      </c>
      <c r="F46" s="209">
        <f t="shared" si="0"/>
        <v>856.17</v>
      </c>
    </row>
    <row r="47" spans="1:7" ht="15.75" x14ac:dyDescent="0.25">
      <c r="A47" s="7">
        <v>37</v>
      </c>
      <c r="B47" s="74" t="s">
        <v>358</v>
      </c>
      <c r="C47" s="75" t="s">
        <v>6</v>
      </c>
      <c r="D47" s="75">
        <v>190</v>
      </c>
      <c r="E47" s="209">
        <v>5.36</v>
      </c>
      <c r="F47" s="209">
        <f t="shared" si="0"/>
        <v>1018.4</v>
      </c>
    </row>
    <row r="48" spans="1:7" ht="15.75" x14ac:dyDescent="0.25">
      <c r="A48" s="7">
        <v>38</v>
      </c>
      <c r="B48" s="74" t="s">
        <v>359</v>
      </c>
      <c r="C48" s="75" t="s">
        <v>6</v>
      </c>
      <c r="D48" s="75">
        <v>267</v>
      </c>
      <c r="E48" s="209">
        <v>5.88</v>
      </c>
      <c r="F48" s="209">
        <f t="shared" si="0"/>
        <v>1569.96</v>
      </c>
    </row>
    <row r="49" spans="1:6" ht="15.75" x14ac:dyDescent="0.25">
      <c r="A49" s="7">
        <v>39</v>
      </c>
      <c r="B49" s="74" t="s">
        <v>329</v>
      </c>
      <c r="C49" s="75" t="s">
        <v>270</v>
      </c>
      <c r="D49" s="75">
        <v>37</v>
      </c>
      <c r="E49" s="209">
        <v>59.48</v>
      </c>
      <c r="F49" s="209">
        <f t="shared" ref="F49" si="1">+ROUND(E49*D49,2)</f>
        <v>2200.7600000000002</v>
      </c>
    </row>
    <row r="50" spans="1:6" x14ac:dyDescent="0.25">
      <c r="E50" s="98" t="s">
        <v>476</v>
      </c>
      <c r="F50" s="208">
        <f>SUM(F5:F49)</f>
        <v>409035.00000000012</v>
      </c>
    </row>
    <row r="51" spans="1:6" x14ac:dyDescent="0.25">
      <c r="E51" s="98" t="s">
        <v>477</v>
      </c>
      <c r="F51" s="208">
        <f>+ROUND(F50*0.21,2)</f>
        <v>85897.35</v>
      </c>
    </row>
    <row r="52" spans="1:6" x14ac:dyDescent="0.25">
      <c r="E52" s="98" t="s">
        <v>478</v>
      </c>
      <c r="F52" s="209">
        <f>+F51+F50</f>
        <v>494932.35000000009</v>
      </c>
    </row>
  </sheetData>
  <mergeCells count="4">
    <mergeCell ref="A7:D7"/>
    <mergeCell ref="A1:D1"/>
    <mergeCell ref="B33:B35"/>
    <mergeCell ref="A33:A35"/>
  </mergeCells>
  <phoneticPr fontId="13" type="noConversion"/>
  <pageMargins left="0.39370078740157483" right="0.39370078740157483" top="0.39370078740157483" bottom="0.39370078740157483" header="0.31496062992125984" footer="0.31496062992125984"/>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491BE-1FF1-40A5-85F7-0FFBDDE05E36}">
  <sheetPr>
    <tabColor rgb="FF92D050"/>
  </sheetPr>
  <dimension ref="A1:AB73"/>
  <sheetViews>
    <sheetView tabSelected="1" view="pageBreakPreview" topLeftCell="C6" zoomScale="85" zoomScaleNormal="100" zoomScaleSheetLayoutView="85" workbookViewId="0">
      <selection activeCell="O146" sqref="O146"/>
    </sheetView>
  </sheetViews>
  <sheetFormatPr defaultColWidth="9.140625" defaultRowHeight="15.75" x14ac:dyDescent="0.25"/>
  <cols>
    <col min="1" max="1" width="6" style="106" bestFit="1" customWidth="1"/>
    <col min="2" max="2" width="70.7109375" style="106" customWidth="1"/>
    <col min="3" max="3" width="11.140625" style="106" customWidth="1"/>
    <col min="4" max="4" width="9.140625" style="106"/>
    <col min="5" max="5" width="9.5703125" style="106" bestFit="1" customWidth="1"/>
    <col min="6" max="6" width="9.7109375" style="106" customWidth="1"/>
    <col min="7" max="7" width="13.42578125" style="143" customWidth="1"/>
    <col min="8" max="8" width="11" style="143" customWidth="1"/>
    <col min="9" max="9" width="12.5703125" style="106" customWidth="1"/>
    <col min="10" max="10" width="10.140625" style="121" bestFit="1" customWidth="1"/>
    <col min="11" max="11" width="9.140625" style="106" customWidth="1"/>
    <col min="12" max="18" width="9.140625" style="106"/>
    <col min="19" max="19" width="10.140625" style="106" bestFit="1" customWidth="1"/>
    <col min="20" max="16384" width="9.140625" style="106"/>
  </cols>
  <sheetData>
    <row r="1" spans="1:28" x14ac:dyDescent="0.25">
      <c r="A1" s="213" t="s">
        <v>81</v>
      </c>
      <c r="B1" s="213"/>
      <c r="C1" s="213"/>
      <c r="D1" s="213"/>
      <c r="E1" s="213"/>
      <c r="F1" s="213"/>
      <c r="G1" s="19"/>
      <c r="H1" s="19"/>
      <c r="I1" s="19"/>
      <c r="J1" s="19"/>
      <c r="K1" s="19"/>
      <c r="L1" s="105"/>
      <c r="M1" s="105"/>
    </row>
    <row r="2" spans="1:28" x14ac:dyDescent="0.25">
      <c r="A2" s="19"/>
      <c r="B2" s="19" t="s">
        <v>481</v>
      </c>
      <c r="C2" s="19"/>
      <c r="D2" s="19"/>
      <c r="E2" s="19"/>
      <c r="F2" s="19"/>
      <c r="G2" s="19"/>
      <c r="H2" s="19"/>
      <c r="I2" s="19"/>
      <c r="J2" s="19"/>
      <c r="K2" s="19"/>
      <c r="L2" s="105"/>
      <c r="M2" s="105"/>
    </row>
    <row r="3" spans="1:28" ht="15.75" customHeight="1" x14ac:dyDescent="0.25">
      <c r="A3" s="19"/>
      <c r="B3" s="19"/>
      <c r="C3" s="19"/>
      <c r="D3" s="19"/>
      <c r="E3" s="19"/>
      <c r="F3" s="19"/>
      <c r="G3" s="19"/>
      <c r="H3" s="19"/>
      <c r="I3" s="19"/>
      <c r="J3" s="19"/>
      <c r="K3" s="19"/>
      <c r="L3" s="105"/>
      <c r="M3" s="105"/>
    </row>
    <row r="4" spans="1:28" ht="27.75" customHeight="1" x14ac:dyDescent="0.25">
      <c r="A4" s="77" t="s">
        <v>220</v>
      </c>
      <c r="B4" s="77" t="s">
        <v>221</v>
      </c>
      <c r="C4" s="77" t="s">
        <v>222</v>
      </c>
      <c r="D4" s="77" t="s">
        <v>88</v>
      </c>
      <c r="E4" s="77" t="s">
        <v>2</v>
      </c>
      <c r="F4" s="77" t="s">
        <v>10</v>
      </c>
      <c r="G4" s="100" t="s">
        <v>467</v>
      </c>
      <c r="H4" s="100" t="s">
        <v>480</v>
      </c>
      <c r="J4" s="106"/>
      <c r="K4" s="107"/>
      <c r="L4" s="108"/>
      <c r="M4" s="108"/>
    </row>
    <row r="5" spans="1:28" ht="15" customHeight="1" x14ac:dyDescent="0.25">
      <c r="A5" s="75">
        <v>1</v>
      </c>
      <c r="B5" s="75">
        <v>2</v>
      </c>
      <c r="C5" s="75">
        <v>3</v>
      </c>
      <c r="D5" s="75">
        <v>4</v>
      </c>
      <c r="E5" s="75">
        <v>5</v>
      </c>
      <c r="F5" s="75">
        <v>6</v>
      </c>
      <c r="G5" s="109"/>
      <c r="H5" s="109"/>
      <c r="J5" s="106"/>
      <c r="K5" s="107"/>
      <c r="L5" s="108"/>
      <c r="M5" s="108"/>
    </row>
    <row r="6" spans="1:28" ht="15" customHeight="1" x14ac:dyDescent="0.25">
      <c r="A6" s="83"/>
      <c r="B6" s="110" t="s">
        <v>223</v>
      </c>
      <c r="C6" s="83"/>
      <c r="D6" s="83"/>
      <c r="E6" s="83"/>
      <c r="F6" s="83"/>
      <c r="G6" s="109"/>
      <c r="H6" s="109"/>
      <c r="J6" s="106"/>
      <c r="K6" s="107"/>
      <c r="L6" s="108"/>
      <c r="M6" s="108"/>
    </row>
    <row r="7" spans="1:28" s="111" customFormat="1" ht="31.5" x14ac:dyDescent="0.25">
      <c r="A7" s="75">
        <v>1</v>
      </c>
      <c r="B7" s="83" t="s">
        <v>224</v>
      </c>
      <c r="C7" s="83" t="s">
        <v>225</v>
      </c>
      <c r="D7" s="83" t="s">
        <v>226</v>
      </c>
      <c r="E7" s="83">
        <v>1</v>
      </c>
      <c r="F7" s="83"/>
      <c r="G7" s="209">
        <v>5000</v>
      </c>
      <c r="H7" s="209">
        <f>+ROUND(G7*E7,2)</f>
        <v>5000</v>
      </c>
      <c r="L7" s="112"/>
      <c r="M7" s="112"/>
    </row>
    <row r="8" spans="1:28" s="111" customFormat="1" ht="110.25" x14ac:dyDescent="0.25">
      <c r="A8" s="75">
        <v>2</v>
      </c>
      <c r="B8" s="83" t="s">
        <v>246</v>
      </c>
      <c r="C8" s="83" t="s">
        <v>227</v>
      </c>
      <c r="D8" s="83" t="s">
        <v>226</v>
      </c>
      <c r="E8" s="75">
        <v>1</v>
      </c>
      <c r="F8" s="83" t="s">
        <v>228</v>
      </c>
      <c r="G8" s="209">
        <v>100</v>
      </c>
      <c r="H8" s="209">
        <f t="shared" ref="H8:H67" si="0">+ROUND(G8*E8,2)</f>
        <v>100</v>
      </c>
      <c r="L8" s="113"/>
      <c r="M8" s="113"/>
      <c r="O8" s="114"/>
    </row>
    <row r="9" spans="1:28" ht="15" customHeight="1" x14ac:dyDescent="0.25">
      <c r="A9" s="75">
        <v>3</v>
      </c>
      <c r="B9" s="83" t="s">
        <v>229</v>
      </c>
      <c r="C9" s="83"/>
      <c r="D9" s="75" t="s">
        <v>6</v>
      </c>
      <c r="E9" s="75">
        <v>5</v>
      </c>
      <c r="F9" s="83" t="s">
        <v>230</v>
      </c>
      <c r="G9" s="209">
        <v>2</v>
      </c>
      <c r="H9" s="209">
        <f t="shared" si="0"/>
        <v>10</v>
      </c>
      <c r="J9" s="106"/>
      <c r="L9" s="116"/>
      <c r="M9" s="116"/>
      <c r="N9" s="117"/>
      <c r="Q9" s="118"/>
    </row>
    <row r="10" spans="1:28" ht="15" customHeight="1" x14ac:dyDescent="0.25">
      <c r="A10" s="75">
        <v>4</v>
      </c>
      <c r="B10" s="83" t="s">
        <v>231</v>
      </c>
      <c r="C10" s="119"/>
      <c r="D10" s="75" t="s">
        <v>232</v>
      </c>
      <c r="E10" s="75">
        <v>2</v>
      </c>
      <c r="F10" s="83" t="s">
        <v>233</v>
      </c>
      <c r="G10" s="209">
        <v>4</v>
      </c>
      <c r="H10" s="209">
        <f t="shared" si="0"/>
        <v>8</v>
      </c>
      <c r="J10" s="106"/>
      <c r="L10" s="116"/>
      <c r="M10" s="116"/>
      <c r="N10" s="117"/>
      <c r="Q10" s="118"/>
    </row>
    <row r="11" spans="1:28" ht="33" customHeight="1" x14ac:dyDescent="0.25">
      <c r="A11" s="75">
        <v>5</v>
      </c>
      <c r="B11" s="83" t="s">
        <v>234</v>
      </c>
      <c r="C11" s="83"/>
      <c r="D11" s="83" t="s">
        <v>235</v>
      </c>
      <c r="E11" s="83">
        <v>1</v>
      </c>
      <c r="F11" s="83" t="s">
        <v>236</v>
      </c>
      <c r="G11" s="209">
        <v>1.8</v>
      </c>
      <c r="H11" s="209">
        <f t="shared" si="0"/>
        <v>1.8</v>
      </c>
      <c r="L11" s="116"/>
      <c r="M11" s="116"/>
      <c r="N11" s="118"/>
      <c r="Q11" s="118"/>
    </row>
    <row r="12" spans="1:28" s="122" customFormat="1" ht="15" customHeight="1" x14ac:dyDescent="0.25">
      <c r="A12" s="75">
        <v>6</v>
      </c>
      <c r="B12" s="83" t="s">
        <v>237</v>
      </c>
      <c r="C12" s="83"/>
      <c r="D12" s="75" t="s">
        <v>6</v>
      </c>
      <c r="E12" s="75">
        <v>1</v>
      </c>
      <c r="F12" s="83" t="s">
        <v>238</v>
      </c>
      <c r="G12" s="209">
        <v>0.22</v>
      </c>
      <c r="H12" s="209">
        <f t="shared" si="0"/>
        <v>0.22</v>
      </c>
      <c r="I12" s="106"/>
      <c r="J12" s="106"/>
      <c r="K12" s="106"/>
      <c r="L12" s="116"/>
      <c r="M12" s="106"/>
      <c r="N12" s="106"/>
      <c r="O12" s="106"/>
      <c r="P12" s="106"/>
      <c r="Q12" s="106"/>
      <c r="R12" s="106"/>
      <c r="S12" s="106"/>
      <c r="T12" s="106"/>
      <c r="U12" s="106"/>
      <c r="V12" s="106"/>
      <c r="W12" s="106"/>
      <c r="X12" s="106"/>
      <c r="Y12" s="106"/>
      <c r="Z12" s="106"/>
      <c r="AA12" s="106"/>
      <c r="AB12" s="106"/>
    </row>
    <row r="13" spans="1:28" ht="15" customHeight="1" x14ac:dyDescent="0.25">
      <c r="A13" s="123"/>
      <c r="B13" s="110" t="s">
        <v>239</v>
      </c>
      <c r="C13" s="83"/>
      <c r="D13" s="75"/>
      <c r="E13" s="75"/>
      <c r="F13" s="83"/>
      <c r="G13" s="120"/>
      <c r="H13" s="209">
        <f t="shared" si="0"/>
        <v>0</v>
      </c>
      <c r="J13" s="106"/>
      <c r="L13" s="116"/>
    </row>
    <row r="14" spans="1:28" ht="15" customHeight="1" x14ac:dyDescent="0.25">
      <c r="A14" s="124"/>
      <c r="B14" s="110" t="s">
        <v>240</v>
      </c>
      <c r="C14" s="125"/>
      <c r="D14" s="115"/>
      <c r="E14" s="115"/>
      <c r="F14" s="126"/>
      <c r="G14" s="115"/>
      <c r="H14" s="209">
        <f t="shared" si="0"/>
        <v>0</v>
      </c>
      <c r="J14" s="106"/>
      <c r="L14" s="127"/>
      <c r="M14" s="127"/>
      <c r="N14" s="127"/>
    </row>
    <row r="15" spans="1:28" ht="63" x14ac:dyDescent="0.25">
      <c r="A15" s="124">
        <v>7</v>
      </c>
      <c r="B15" s="83" t="s">
        <v>483</v>
      </c>
      <c r="C15" s="83"/>
      <c r="D15" s="75" t="s">
        <v>226</v>
      </c>
      <c r="E15" s="75">
        <v>51</v>
      </c>
      <c r="F15" s="83" t="s">
        <v>241</v>
      </c>
      <c r="G15" s="209">
        <v>520</v>
      </c>
      <c r="H15" s="209">
        <f t="shared" si="0"/>
        <v>26520</v>
      </c>
      <c r="J15" s="106"/>
      <c r="L15" s="127"/>
      <c r="M15" s="127"/>
      <c r="N15" s="127"/>
    </row>
    <row r="16" spans="1:28" ht="63" x14ac:dyDescent="0.25">
      <c r="A16" s="124">
        <v>8</v>
      </c>
      <c r="B16" s="83" t="s">
        <v>484</v>
      </c>
      <c r="C16" s="83"/>
      <c r="D16" s="75" t="s">
        <v>226</v>
      </c>
      <c r="E16" s="75">
        <v>4</v>
      </c>
      <c r="F16" s="83" t="s">
        <v>241</v>
      </c>
      <c r="G16" s="209">
        <v>520</v>
      </c>
      <c r="H16" s="209">
        <f t="shared" si="0"/>
        <v>2080</v>
      </c>
      <c r="J16" s="106"/>
      <c r="L16" s="128"/>
      <c r="M16" s="128"/>
    </row>
    <row r="17" spans="1:14" ht="63" x14ac:dyDescent="0.25">
      <c r="A17" s="124">
        <v>9</v>
      </c>
      <c r="B17" s="83" t="s">
        <v>485</v>
      </c>
      <c r="C17" s="83"/>
      <c r="D17" s="75" t="s">
        <v>226</v>
      </c>
      <c r="E17" s="75">
        <v>2</v>
      </c>
      <c r="F17" s="83" t="s">
        <v>241</v>
      </c>
      <c r="G17" s="209">
        <v>520</v>
      </c>
      <c r="H17" s="209">
        <f t="shared" si="0"/>
        <v>1040</v>
      </c>
      <c r="L17" s="116"/>
      <c r="M17" s="116"/>
      <c r="N17" s="129"/>
    </row>
    <row r="18" spans="1:14" ht="63" customHeight="1" x14ac:dyDescent="0.25">
      <c r="A18" s="124">
        <v>10</v>
      </c>
      <c r="B18" s="83" t="s">
        <v>486</v>
      </c>
      <c r="C18" s="83"/>
      <c r="D18" s="75" t="s">
        <v>226</v>
      </c>
      <c r="E18" s="75">
        <v>4</v>
      </c>
      <c r="F18" s="83" t="s">
        <v>241</v>
      </c>
      <c r="G18" s="209">
        <v>520</v>
      </c>
      <c r="H18" s="209">
        <f t="shared" si="0"/>
        <v>2080</v>
      </c>
      <c r="J18" s="106"/>
      <c r="L18" s="127"/>
      <c r="M18" s="127"/>
    </row>
    <row r="19" spans="1:14" ht="63" customHeight="1" x14ac:dyDescent="0.25">
      <c r="A19" s="124">
        <v>11</v>
      </c>
      <c r="B19" s="83" t="s">
        <v>487</v>
      </c>
      <c r="C19" s="83"/>
      <c r="D19" s="75" t="s">
        <v>226</v>
      </c>
      <c r="E19" s="75">
        <v>6</v>
      </c>
      <c r="F19" s="83" t="s">
        <v>241</v>
      </c>
      <c r="G19" s="209">
        <v>520</v>
      </c>
      <c r="H19" s="209">
        <f t="shared" si="0"/>
        <v>3120</v>
      </c>
      <c r="J19" s="106"/>
      <c r="L19" s="127"/>
      <c r="M19" s="127"/>
    </row>
    <row r="20" spans="1:14" ht="31.5" customHeight="1" x14ac:dyDescent="0.25">
      <c r="A20" s="124">
        <v>12</v>
      </c>
      <c r="B20" s="130" t="s">
        <v>488</v>
      </c>
      <c r="C20" s="83"/>
      <c r="D20" s="75" t="s">
        <v>242</v>
      </c>
      <c r="E20" s="75">
        <v>66</v>
      </c>
      <c r="F20" s="83" t="s">
        <v>247</v>
      </c>
      <c r="G20" s="209">
        <v>310</v>
      </c>
      <c r="H20" s="209">
        <f t="shared" si="0"/>
        <v>20460</v>
      </c>
      <c r="J20" s="106"/>
      <c r="L20" s="127"/>
      <c r="M20" s="127"/>
    </row>
    <row r="21" spans="1:14" ht="15" customHeight="1" x14ac:dyDescent="0.25">
      <c r="A21" s="124">
        <v>13</v>
      </c>
      <c r="B21" s="83" t="s">
        <v>243</v>
      </c>
      <c r="C21" s="83"/>
      <c r="D21" s="75" t="s">
        <v>88</v>
      </c>
      <c r="E21" s="75">
        <v>66</v>
      </c>
      <c r="F21" s="75" t="s">
        <v>244</v>
      </c>
      <c r="G21" s="209">
        <v>70</v>
      </c>
      <c r="H21" s="209">
        <f t="shared" si="0"/>
        <v>4620</v>
      </c>
      <c r="J21" s="106"/>
      <c r="L21" s="127"/>
      <c r="M21" s="127"/>
    </row>
    <row r="22" spans="1:14" ht="15" customHeight="1" x14ac:dyDescent="0.25">
      <c r="A22" s="124">
        <v>14</v>
      </c>
      <c r="B22" s="83" t="s">
        <v>489</v>
      </c>
      <c r="C22" s="83"/>
      <c r="D22" s="75" t="s">
        <v>88</v>
      </c>
      <c r="E22" s="75">
        <v>50</v>
      </c>
      <c r="F22" s="83" t="s">
        <v>245</v>
      </c>
      <c r="G22" s="209">
        <v>520</v>
      </c>
      <c r="H22" s="209">
        <f t="shared" si="0"/>
        <v>26000</v>
      </c>
      <c r="J22" s="106"/>
      <c r="L22" s="127"/>
      <c r="M22" s="127"/>
    </row>
    <row r="23" spans="1:14" ht="15" customHeight="1" x14ac:dyDescent="0.25">
      <c r="A23" s="124">
        <v>15</v>
      </c>
      <c r="B23" s="83" t="s">
        <v>490</v>
      </c>
      <c r="C23" s="83"/>
      <c r="D23" s="75" t="s">
        <v>88</v>
      </c>
      <c r="E23" s="75">
        <v>3</v>
      </c>
      <c r="F23" s="83" t="s">
        <v>245</v>
      </c>
      <c r="G23" s="209">
        <v>800</v>
      </c>
      <c r="H23" s="209">
        <f t="shared" si="0"/>
        <v>2400</v>
      </c>
      <c r="J23" s="106"/>
      <c r="L23" s="127"/>
      <c r="M23" s="127"/>
    </row>
    <row r="24" spans="1:14" ht="15" customHeight="1" x14ac:dyDescent="0.25">
      <c r="A24" s="124">
        <v>16</v>
      </c>
      <c r="B24" s="83" t="s">
        <v>491</v>
      </c>
      <c r="C24" s="83"/>
      <c r="D24" s="75" t="s">
        <v>88</v>
      </c>
      <c r="E24" s="75">
        <v>1</v>
      </c>
      <c r="F24" s="83" t="s">
        <v>245</v>
      </c>
      <c r="G24" s="209">
        <v>700</v>
      </c>
      <c r="H24" s="209">
        <f t="shared" si="0"/>
        <v>700</v>
      </c>
      <c r="J24" s="106"/>
      <c r="L24" s="127"/>
      <c r="M24" s="127"/>
    </row>
    <row r="25" spans="1:14" ht="15" customHeight="1" x14ac:dyDescent="0.25">
      <c r="A25" s="124"/>
      <c r="B25" s="110" t="s">
        <v>248</v>
      </c>
      <c r="C25" s="131"/>
      <c r="D25" s="124"/>
      <c r="E25" s="132"/>
      <c r="F25" s="131"/>
      <c r="G25" s="209"/>
      <c r="H25" s="209">
        <f t="shared" si="0"/>
        <v>0</v>
      </c>
      <c r="J25" s="106"/>
      <c r="L25" s="127"/>
      <c r="M25" s="127"/>
    </row>
    <row r="26" spans="1:14" ht="31.5" x14ac:dyDescent="0.25">
      <c r="A26" s="75">
        <v>17</v>
      </c>
      <c r="B26" s="83" t="s">
        <v>249</v>
      </c>
      <c r="C26" s="83"/>
      <c r="D26" s="75" t="s">
        <v>6</v>
      </c>
      <c r="E26" s="75">
        <v>1880</v>
      </c>
      <c r="F26" s="83" t="s">
        <v>230</v>
      </c>
      <c r="G26" s="209">
        <v>2.5</v>
      </c>
      <c r="H26" s="209">
        <f t="shared" si="0"/>
        <v>4700</v>
      </c>
      <c r="L26" s="105"/>
      <c r="M26" s="105"/>
    </row>
    <row r="27" spans="1:14" ht="31.5" x14ac:dyDescent="0.25">
      <c r="A27" s="75">
        <v>18</v>
      </c>
      <c r="B27" s="83" t="s">
        <v>250</v>
      </c>
      <c r="C27" s="119"/>
      <c r="D27" s="75" t="s">
        <v>232</v>
      </c>
      <c r="E27" s="75">
        <v>132</v>
      </c>
      <c r="F27" s="83" t="s">
        <v>233</v>
      </c>
      <c r="G27" s="209">
        <v>4</v>
      </c>
      <c r="H27" s="209">
        <f t="shared" si="0"/>
        <v>528</v>
      </c>
      <c r="L27" s="105"/>
      <c r="M27" s="105"/>
    </row>
    <row r="28" spans="1:14" ht="31.5" x14ac:dyDescent="0.25">
      <c r="A28" s="75">
        <v>19</v>
      </c>
      <c r="B28" s="83" t="s">
        <v>251</v>
      </c>
      <c r="C28" s="119"/>
      <c r="D28" s="75" t="s">
        <v>6</v>
      </c>
      <c r="E28" s="75">
        <v>536</v>
      </c>
      <c r="F28" s="83" t="s">
        <v>252</v>
      </c>
      <c r="G28" s="209">
        <v>0.85</v>
      </c>
      <c r="H28" s="209">
        <f t="shared" si="0"/>
        <v>455.6</v>
      </c>
      <c r="L28" s="105"/>
      <c r="M28" s="105"/>
    </row>
    <row r="29" spans="1:14" ht="31.5" x14ac:dyDescent="0.25">
      <c r="A29" s="75">
        <v>20</v>
      </c>
      <c r="B29" s="83" t="s">
        <v>253</v>
      </c>
      <c r="C29" s="119"/>
      <c r="D29" s="75" t="s">
        <v>6</v>
      </c>
      <c r="E29" s="75">
        <v>35</v>
      </c>
      <c r="F29" s="83" t="s">
        <v>252</v>
      </c>
      <c r="G29" s="209">
        <v>3.5</v>
      </c>
      <c r="H29" s="209">
        <f t="shared" si="0"/>
        <v>122.5</v>
      </c>
      <c r="L29" s="105"/>
      <c r="M29" s="105"/>
    </row>
    <row r="30" spans="1:14" x14ac:dyDescent="0.25">
      <c r="A30" s="124"/>
      <c r="B30" s="110" t="s">
        <v>254</v>
      </c>
      <c r="C30" s="115"/>
      <c r="D30" s="115"/>
      <c r="E30" s="115"/>
      <c r="F30" s="131"/>
      <c r="G30" s="209"/>
      <c r="H30" s="209">
        <f t="shared" si="0"/>
        <v>0</v>
      </c>
      <c r="I30" s="105"/>
      <c r="J30" s="133"/>
      <c r="K30" s="105"/>
      <c r="L30" s="105"/>
      <c r="M30" s="105"/>
    </row>
    <row r="31" spans="1:14" ht="31.5" x14ac:dyDescent="0.25">
      <c r="A31" s="123">
        <v>21</v>
      </c>
      <c r="B31" s="83" t="s">
        <v>234</v>
      </c>
      <c r="C31" s="83"/>
      <c r="D31" s="75" t="s">
        <v>6</v>
      </c>
      <c r="E31" s="75">
        <v>1828</v>
      </c>
      <c r="F31" s="83" t="s">
        <v>236</v>
      </c>
      <c r="G31" s="209">
        <v>1.8</v>
      </c>
      <c r="H31" s="209">
        <f t="shared" si="0"/>
        <v>3290.4</v>
      </c>
      <c r="I31" s="105"/>
      <c r="J31" s="133"/>
      <c r="K31" s="105"/>
      <c r="L31" s="105"/>
      <c r="M31" s="105"/>
    </row>
    <row r="32" spans="1:14" x14ac:dyDescent="0.25">
      <c r="A32" s="123">
        <v>22</v>
      </c>
      <c r="B32" s="83" t="s">
        <v>237</v>
      </c>
      <c r="C32" s="83"/>
      <c r="D32" s="75" t="s">
        <v>6</v>
      </c>
      <c r="E32" s="75">
        <v>1828</v>
      </c>
      <c r="F32" s="83" t="s">
        <v>238</v>
      </c>
      <c r="G32" s="209">
        <v>0.22</v>
      </c>
      <c r="H32" s="209">
        <f t="shared" si="0"/>
        <v>402.16</v>
      </c>
      <c r="I32" s="105"/>
      <c r="J32" s="133"/>
      <c r="K32" s="105"/>
      <c r="L32" s="105"/>
      <c r="M32" s="105"/>
    </row>
    <row r="33" spans="1:13" x14ac:dyDescent="0.25">
      <c r="A33" s="124"/>
      <c r="B33" s="110" t="s">
        <v>255</v>
      </c>
      <c r="C33" s="131"/>
      <c r="D33" s="124"/>
      <c r="E33" s="134"/>
      <c r="F33" s="131"/>
      <c r="G33" s="209"/>
      <c r="H33" s="209">
        <f t="shared" si="0"/>
        <v>0</v>
      </c>
      <c r="I33" s="105"/>
      <c r="J33" s="133"/>
      <c r="K33" s="105"/>
      <c r="L33" s="105"/>
      <c r="M33" s="105"/>
    </row>
    <row r="34" spans="1:13" ht="110.25" x14ac:dyDescent="0.25">
      <c r="A34" s="82">
        <v>23</v>
      </c>
      <c r="B34" s="74" t="s">
        <v>256</v>
      </c>
      <c r="C34" s="83" t="s">
        <v>257</v>
      </c>
      <c r="D34" s="75" t="s">
        <v>226</v>
      </c>
      <c r="E34" s="75">
        <v>66</v>
      </c>
      <c r="F34" s="83" t="s">
        <v>228</v>
      </c>
      <c r="G34" s="209">
        <v>100</v>
      </c>
      <c r="H34" s="209">
        <f t="shared" si="0"/>
        <v>6600</v>
      </c>
      <c r="I34" s="105"/>
      <c r="J34" s="133"/>
      <c r="K34" s="105"/>
      <c r="L34" s="105"/>
      <c r="M34" s="105"/>
    </row>
    <row r="35" spans="1:13" x14ac:dyDescent="0.25">
      <c r="A35" s="124"/>
      <c r="B35" s="110" t="s">
        <v>258</v>
      </c>
      <c r="C35" s="131"/>
      <c r="D35" s="124"/>
      <c r="E35" s="135"/>
      <c r="F35" s="131"/>
      <c r="G35" s="209"/>
      <c r="H35" s="209">
        <f t="shared" si="0"/>
        <v>0</v>
      </c>
      <c r="I35" s="105"/>
      <c r="J35" s="133"/>
      <c r="K35" s="105"/>
      <c r="L35" s="105"/>
      <c r="M35" s="105"/>
    </row>
    <row r="36" spans="1:13" x14ac:dyDescent="0.25">
      <c r="A36" s="75">
        <v>24</v>
      </c>
      <c r="B36" s="83" t="s">
        <v>259</v>
      </c>
      <c r="C36" s="83"/>
      <c r="D36" s="75" t="s">
        <v>232</v>
      </c>
      <c r="E36" s="75">
        <v>1</v>
      </c>
      <c r="F36" s="83"/>
      <c r="G36" s="209">
        <v>500</v>
      </c>
      <c r="H36" s="209">
        <f t="shared" si="0"/>
        <v>500</v>
      </c>
      <c r="I36" s="105"/>
      <c r="J36" s="133"/>
      <c r="K36" s="105"/>
      <c r="L36" s="105"/>
      <c r="M36" s="105"/>
    </row>
    <row r="37" spans="1:13" ht="63" x14ac:dyDescent="0.25">
      <c r="A37" s="75">
        <v>25</v>
      </c>
      <c r="B37" s="83" t="s">
        <v>260</v>
      </c>
      <c r="C37" s="83"/>
      <c r="D37" s="75" t="s">
        <v>261</v>
      </c>
      <c r="E37" s="75">
        <v>7</v>
      </c>
      <c r="F37" s="83" t="s">
        <v>264</v>
      </c>
      <c r="G37" s="209">
        <v>1.5</v>
      </c>
      <c r="H37" s="209">
        <f t="shared" si="0"/>
        <v>10.5</v>
      </c>
      <c r="I37" s="105"/>
      <c r="J37" s="133"/>
      <c r="K37" s="105"/>
      <c r="L37" s="105"/>
      <c r="M37" s="105"/>
    </row>
    <row r="38" spans="1:13" x14ac:dyDescent="0.25">
      <c r="A38" s="75">
        <v>26</v>
      </c>
      <c r="B38" s="83" t="s">
        <v>262</v>
      </c>
      <c r="C38" s="83"/>
      <c r="D38" s="75" t="s">
        <v>263</v>
      </c>
      <c r="E38" s="75">
        <v>147</v>
      </c>
      <c r="F38" s="83"/>
      <c r="G38" s="209">
        <v>10</v>
      </c>
      <c r="H38" s="209">
        <f t="shared" si="0"/>
        <v>1470</v>
      </c>
      <c r="I38" s="105"/>
      <c r="J38" s="133"/>
      <c r="K38" s="105"/>
      <c r="L38" s="105"/>
      <c r="M38" s="105"/>
    </row>
    <row r="39" spans="1:13" x14ac:dyDescent="0.25">
      <c r="A39" s="124"/>
      <c r="B39" s="110" t="s">
        <v>265</v>
      </c>
      <c r="C39" s="131"/>
      <c r="D39" s="124"/>
      <c r="E39" s="134"/>
      <c r="F39" s="134"/>
      <c r="G39" s="209"/>
      <c r="H39" s="209">
        <f t="shared" si="0"/>
        <v>0</v>
      </c>
      <c r="I39" s="19"/>
      <c r="J39" s="19"/>
      <c r="K39" s="105"/>
      <c r="L39" s="105"/>
      <c r="M39" s="105"/>
    </row>
    <row r="40" spans="1:13" x14ac:dyDescent="0.25">
      <c r="A40" s="124">
        <v>1</v>
      </c>
      <c r="B40" s="83" t="s">
        <v>266</v>
      </c>
      <c r="C40" s="83"/>
      <c r="D40" s="75" t="s">
        <v>619</v>
      </c>
      <c r="E40" s="75">
        <v>1.5</v>
      </c>
      <c r="F40" s="115"/>
      <c r="G40" s="209">
        <v>10</v>
      </c>
      <c r="H40" s="209">
        <f t="shared" si="0"/>
        <v>15</v>
      </c>
      <c r="I40" s="19"/>
      <c r="J40" s="19"/>
      <c r="K40" s="105"/>
      <c r="L40" s="105"/>
      <c r="M40" s="105"/>
    </row>
    <row r="41" spans="1:13" x14ac:dyDescent="0.25">
      <c r="A41" s="82">
        <v>2</v>
      </c>
      <c r="B41" s="83" t="s">
        <v>267</v>
      </c>
      <c r="C41" s="83"/>
      <c r="D41" s="75" t="s">
        <v>232</v>
      </c>
      <c r="E41" s="75">
        <v>1</v>
      </c>
      <c r="F41" s="115"/>
      <c r="G41" s="209">
        <v>50</v>
      </c>
      <c r="H41" s="209">
        <f t="shared" si="0"/>
        <v>50</v>
      </c>
      <c r="I41" s="19"/>
      <c r="J41" s="19"/>
      <c r="K41" s="105"/>
      <c r="L41" s="105"/>
      <c r="M41" s="105"/>
    </row>
    <row r="42" spans="1:13" x14ac:dyDescent="0.25">
      <c r="A42" s="124">
        <v>3</v>
      </c>
      <c r="B42" s="83" t="s">
        <v>268</v>
      </c>
      <c r="C42" s="83"/>
      <c r="D42" s="75" t="s">
        <v>226</v>
      </c>
      <c r="E42" s="75">
        <v>1</v>
      </c>
      <c r="F42" s="131"/>
      <c r="G42" s="209">
        <v>200</v>
      </c>
      <c r="H42" s="209">
        <f t="shared" si="0"/>
        <v>200</v>
      </c>
      <c r="I42" s="136"/>
      <c r="J42" s="136"/>
    </row>
    <row r="43" spans="1:13" x14ac:dyDescent="0.25">
      <c r="A43" s="124">
        <v>4</v>
      </c>
      <c r="B43" s="83" t="s">
        <v>269</v>
      </c>
      <c r="C43" s="83"/>
      <c r="D43" s="75" t="s">
        <v>270</v>
      </c>
      <c r="E43" s="75">
        <v>1</v>
      </c>
      <c r="F43" s="131"/>
      <c r="G43" s="209">
        <v>200</v>
      </c>
      <c r="H43" s="209">
        <f t="shared" si="0"/>
        <v>200</v>
      </c>
      <c r="I43" s="136"/>
      <c r="J43" s="136"/>
    </row>
    <row r="44" spans="1:13" ht="15" customHeight="1" x14ac:dyDescent="0.25">
      <c r="A44" s="82">
        <v>5</v>
      </c>
      <c r="B44" s="83" t="s">
        <v>271</v>
      </c>
      <c r="C44" s="83"/>
      <c r="D44" s="75" t="s">
        <v>6</v>
      </c>
      <c r="E44" s="75">
        <v>1829</v>
      </c>
      <c r="F44" s="131"/>
      <c r="G44" s="209">
        <v>5</v>
      </c>
      <c r="H44" s="209">
        <f t="shared" si="0"/>
        <v>9145</v>
      </c>
      <c r="I44" s="136"/>
      <c r="J44" s="136"/>
    </row>
    <row r="45" spans="1:13" x14ac:dyDescent="0.25">
      <c r="A45" s="124">
        <v>6</v>
      </c>
      <c r="B45" s="83" t="s">
        <v>272</v>
      </c>
      <c r="C45" s="83"/>
      <c r="D45" s="75" t="s">
        <v>6</v>
      </c>
      <c r="E45" s="75">
        <v>1829</v>
      </c>
      <c r="F45" s="131"/>
      <c r="G45" s="209">
        <v>0.2</v>
      </c>
      <c r="H45" s="209">
        <f t="shared" si="0"/>
        <v>365.8</v>
      </c>
      <c r="I45" s="136"/>
      <c r="J45" s="136"/>
    </row>
    <row r="46" spans="1:13" x14ac:dyDescent="0.25">
      <c r="A46" s="124">
        <v>7</v>
      </c>
      <c r="B46" s="83" t="s">
        <v>273</v>
      </c>
      <c r="C46" s="83"/>
      <c r="D46" s="75" t="s">
        <v>6</v>
      </c>
      <c r="E46" s="75">
        <v>1829</v>
      </c>
      <c r="F46" s="75"/>
      <c r="G46" s="209">
        <v>1.5</v>
      </c>
      <c r="H46" s="209">
        <f t="shared" si="0"/>
        <v>2743.5</v>
      </c>
      <c r="I46" s="99"/>
      <c r="J46" s="99"/>
    </row>
    <row r="47" spans="1:13" ht="15.75" customHeight="1" x14ac:dyDescent="0.25">
      <c r="A47" s="82">
        <v>8</v>
      </c>
      <c r="B47" s="83" t="s">
        <v>274</v>
      </c>
      <c r="C47" s="83"/>
      <c r="D47" s="75" t="s">
        <v>6</v>
      </c>
      <c r="E47" s="75">
        <v>1829</v>
      </c>
      <c r="F47" s="75"/>
      <c r="G47" s="209">
        <v>1.5</v>
      </c>
      <c r="H47" s="209">
        <f t="shared" si="0"/>
        <v>2743.5</v>
      </c>
      <c r="I47" s="99"/>
      <c r="J47" s="99"/>
    </row>
    <row r="48" spans="1:13" ht="15.75" customHeight="1" x14ac:dyDescent="0.25">
      <c r="A48" s="124">
        <v>9</v>
      </c>
      <c r="B48" s="83" t="s">
        <v>275</v>
      </c>
      <c r="C48" s="83"/>
      <c r="D48" s="75" t="s">
        <v>6</v>
      </c>
      <c r="E48" s="75">
        <v>269</v>
      </c>
      <c r="F48" s="75"/>
      <c r="G48" s="209">
        <v>1.5</v>
      </c>
      <c r="H48" s="209">
        <f t="shared" si="0"/>
        <v>403.5</v>
      </c>
      <c r="I48" s="99"/>
      <c r="J48" s="99"/>
    </row>
    <row r="49" spans="1:10" x14ac:dyDescent="0.25">
      <c r="A49" s="124">
        <v>10</v>
      </c>
      <c r="B49" s="83" t="s">
        <v>276</v>
      </c>
      <c r="C49" s="83"/>
      <c r="D49" s="75" t="s">
        <v>277</v>
      </c>
      <c r="E49" s="75">
        <v>732</v>
      </c>
      <c r="F49" s="137"/>
      <c r="G49" s="209">
        <v>1.2</v>
      </c>
      <c r="H49" s="209">
        <f t="shared" si="0"/>
        <v>878.4</v>
      </c>
      <c r="I49" s="99"/>
      <c r="J49" s="99"/>
    </row>
    <row r="50" spans="1:10" x14ac:dyDescent="0.25">
      <c r="A50" s="82">
        <v>11</v>
      </c>
      <c r="B50" s="83" t="s">
        <v>278</v>
      </c>
      <c r="C50" s="83"/>
      <c r="D50" s="75" t="s">
        <v>6</v>
      </c>
      <c r="E50" s="75">
        <v>536</v>
      </c>
      <c r="F50" s="75"/>
      <c r="G50" s="209">
        <v>1.2</v>
      </c>
      <c r="H50" s="209">
        <f t="shared" si="0"/>
        <v>643.20000000000005</v>
      </c>
      <c r="I50" s="99"/>
      <c r="J50" s="99"/>
    </row>
    <row r="51" spans="1:10" x14ac:dyDescent="0.25">
      <c r="A51" s="124">
        <v>12</v>
      </c>
      <c r="B51" s="83" t="s">
        <v>279</v>
      </c>
      <c r="C51" s="83"/>
      <c r="D51" s="75" t="s">
        <v>226</v>
      </c>
      <c r="E51" s="75">
        <v>134</v>
      </c>
      <c r="F51" s="75"/>
      <c r="G51" s="209">
        <v>10</v>
      </c>
      <c r="H51" s="209">
        <f t="shared" si="0"/>
        <v>1340</v>
      </c>
      <c r="I51" s="99"/>
      <c r="J51" s="99"/>
    </row>
    <row r="52" spans="1:10" x14ac:dyDescent="0.25">
      <c r="A52" s="124">
        <v>13</v>
      </c>
      <c r="B52" s="83" t="s">
        <v>280</v>
      </c>
      <c r="C52" s="83"/>
      <c r="D52" s="75" t="s">
        <v>226</v>
      </c>
      <c r="E52" s="75">
        <v>1</v>
      </c>
      <c r="F52" s="75"/>
      <c r="G52" s="209">
        <v>1</v>
      </c>
      <c r="H52" s="209">
        <f t="shared" si="0"/>
        <v>1</v>
      </c>
      <c r="I52" s="99"/>
      <c r="J52" s="99"/>
    </row>
    <row r="53" spans="1:10" x14ac:dyDescent="0.25">
      <c r="A53" s="82">
        <v>14</v>
      </c>
      <c r="B53" s="83" t="s">
        <v>281</v>
      </c>
      <c r="C53" s="83"/>
      <c r="D53" s="75" t="s">
        <v>88</v>
      </c>
      <c r="E53" s="75">
        <v>67</v>
      </c>
      <c r="F53" s="75"/>
      <c r="G53" s="209">
        <v>10</v>
      </c>
      <c r="H53" s="209">
        <f t="shared" si="0"/>
        <v>670</v>
      </c>
      <c r="I53" s="99"/>
      <c r="J53" s="99"/>
    </row>
    <row r="54" spans="1:10" x14ac:dyDescent="0.25">
      <c r="A54" s="124">
        <v>15</v>
      </c>
      <c r="B54" s="83" t="s">
        <v>282</v>
      </c>
      <c r="C54" s="83"/>
      <c r="D54" s="75" t="s">
        <v>232</v>
      </c>
      <c r="E54" s="75">
        <v>67</v>
      </c>
      <c r="F54" s="75"/>
      <c r="G54" s="209">
        <v>2</v>
      </c>
      <c r="H54" s="209">
        <f t="shared" si="0"/>
        <v>134</v>
      </c>
      <c r="I54" s="99"/>
      <c r="J54" s="99"/>
    </row>
    <row r="55" spans="1:10" x14ac:dyDescent="0.25">
      <c r="A55" s="124">
        <v>16</v>
      </c>
      <c r="B55" s="83" t="s">
        <v>283</v>
      </c>
      <c r="C55" s="83"/>
      <c r="D55" s="75" t="s">
        <v>232</v>
      </c>
      <c r="E55" s="75">
        <v>66</v>
      </c>
      <c r="F55" s="137"/>
      <c r="G55" s="209">
        <v>100</v>
      </c>
      <c r="H55" s="209">
        <f t="shared" si="0"/>
        <v>6600</v>
      </c>
      <c r="I55" s="138"/>
      <c r="J55" s="138"/>
    </row>
    <row r="56" spans="1:10" x14ac:dyDescent="0.25">
      <c r="A56" s="82">
        <v>17</v>
      </c>
      <c r="B56" s="83" t="s">
        <v>284</v>
      </c>
      <c r="C56" s="83"/>
      <c r="D56" s="75" t="s">
        <v>232</v>
      </c>
      <c r="E56" s="75">
        <v>54</v>
      </c>
      <c r="F56" s="75"/>
      <c r="G56" s="209">
        <v>25</v>
      </c>
      <c r="H56" s="209">
        <f t="shared" si="0"/>
        <v>1350</v>
      </c>
      <c r="I56" s="139"/>
      <c r="J56" s="127"/>
    </row>
    <row r="57" spans="1:10" x14ac:dyDescent="0.25">
      <c r="A57" s="124">
        <v>18</v>
      </c>
      <c r="B57" s="83" t="s">
        <v>285</v>
      </c>
      <c r="C57" s="83"/>
      <c r="D57" s="75" t="s">
        <v>232</v>
      </c>
      <c r="E57" s="75">
        <v>66</v>
      </c>
      <c r="F57" s="75"/>
      <c r="G57" s="209">
        <v>50</v>
      </c>
      <c r="H57" s="209">
        <f t="shared" si="0"/>
        <v>3300</v>
      </c>
      <c r="I57" s="140"/>
      <c r="J57" s="141"/>
    </row>
    <row r="58" spans="1:10" x14ac:dyDescent="0.25">
      <c r="A58" s="124">
        <v>19</v>
      </c>
      <c r="B58" s="83" t="s">
        <v>286</v>
      </c>
      <c r="C58" s="83"/>
      <c r="D58" s="75" t="s">
        <v>232</v>
      </c>
      <c r="E58" s="75">
        <v>67</v>
      </c>
      <c r="F58" s="75"/>
      <c r="G58" s="209">
        <v>25</v>
      </c>
      <c r="H58" s="209">
        <f t="shared" si="0"/>
        <v>1675</v>
      </c>
      <c r="I58" s="140"/>
      <c r="J58" s="141"/>
    </row>
    <row r="59" spans="1:10" x14ac:dyDescent="0.25">
      <c r="A59" s="82">
        <v>20</v>
      </c>
      <c r="B59" s="83" t="s">
        <v>287</v>
      </c>
      <c r="C59" s="83"/>
      <c r="D59" s="75" t="s">
        <v>619</v>
      </c>
      <c r="E59" s="75">
        <v>99</v>
      </c>
      <c r="F59" s="75"/>
      <c r="G59" s="209">
        <v>10</v>
      </c>
      <c r="H59" s="209">
        <f t="shared" si="0"/>
        <v>990</v>
      </c>
      <c r="I59" s="140"/>
      <c r="J59" s="141"/>
    </row>
    <row r="60" spans="1:10" x14ac:dyDescent="0.25">
      <c r="A60" s="124">
        <v>21</v>
      </c>
      <c r="B60" s="83" t="s">
        <v>288</v>
      </c>
      <c r="C60" s="83"/>
      <c r="D60" s="75" t="s">
        <v>226</v>
      </c>
      <c r="E60" s="75">
        <v>1</v>
      </c>
      <c r="F60" s="75"/>
      <c r="G60" s="209">
        <v>100</v>
      </c>
      <c r="H60" s="209">
        <f t="shared" si="0"/>
        <v>100</v>
      </c>
      <c r="I60" s="140"/>
      <c r="J60" s="141"/>
    </row>
    <row r="61" spans="1:10" x14ac:dyDescent="0.25">
      <c r="A61" s="124">
        <v>22</v>
      </c>
      <c r="B61" s="83" t="s">
        <v>289</v>
      </c>
      <c r="C61" s="83"/>
      <c r="D61" s="75" t="s">
        <v>226</v>
      </c>
      <c r="E61" s="75">
        <v>66</v>
      </c>
      <c r="F61" s="75"/>
      <c r="G61" s="209">
        <v>50</v>
      </c>
      <c r="H61" s="209">
        <f t="shared" si="0"/>
        <v>3300</v>
      </c>
      <c r="I61" s="140"/>
      <c r="J61" s="141"/>
    </row>
    <row r="62" spans="1:10" x14ac:dyDescent="0.25">
      <c r="A62" s="82">
        <v>23</v>
      </c>
      <c r="B62" s="83" t="s">
        <v>290</v>
      </c>
      <c r="C62" s="83"/>
      <c r="D62" s="75" t="s">
        <v>226</v>
      </c>
      <c r="E62" s="75">
        <v>1</v>
      </c>
      <c r="F62" s="75"/>
      <c r="G62" s="209">
        <v>50</v>
      </c>
      <c r="H62" s="209">
        <f t="shared" si="0"/>
        <v>50</v>
      </c>
      <c r="I62" s="140"/>
      <c r="J62" s="141"/>
    </row>
    <row r="63" spans="1:10" x14ac:dyDescent="0.25">
      <c r="A63" s="124">
        <v>24</v>
      </c>
      <c r="B63" s="83" t="s">
        <v>291</v>
      </c>
      <c r="C63" s="83"/>
      <c r="D63" s="75" t="s">
        <v>226</v>
      </c>
      <c r="E63" s="75">
        <v>1</v>
      </c>
      <c r="F63" s="75"/>
      <c r="G63" s="209">
        <v>1</v>
      </c>
      <c r="H63" s="209">
        <f t="shared" si="0"/>
        <v>1</v>
      </c>
      <c r="I63" s="140"/>
      <c r="J63" s="141"/>
    </row>
    <row r="64" spans="1:10" x14ac:dyDescent="0.25">
      <c r="A64" s="124">
        <v>25</v>
      </c>
      <c r="B64" s="83" t="s">
        <v>292</v>
      </c>
      <c r="C64" s="83"/>
      <c r="D64" s="75" t="s">
        <v>226</v>
      </c>
      <c r="E64" s="75">
        <v>1</v>
      </c>
      <c r="F64" s="75"/>
      <c r="G64" s="209">
        <v>0.92</v>
      </c>
      <c r="H64" s="209">
        <f t="shared" si="0"/>
        <v>0.92</v>
      </c>
      <c r="I64" s="140"/>
      <c r="J64" s="141"/>
    </row>
    <row r="65" spans="1:10" x14ac:dyDescent="0.25">
      <c r="A65" s="82">
        <v>26</v>
      </c>
      <c r="B65" s="83" t="s">
        <v>293</v>
      </c>
      <c r="C65" s="83"/>
      <c r="D65" s="75" t="s">
        <v>232</v>
      </c>
      <c r="E65" s="75">
        <v>3</v>
      </c>
      <c r="F65" s="75"/>
      <c r="G65" s="209">
        <v>1</v>
      </c>
      <c r="H65" s="209">
        <f t="shared" si="0"/>
        <v>3</v>
      </c>
      <c r="I65" s="139"/>
      <c r="J65" s="141"/>
    </row>
    <row r="66" spans="1:10" x14ac:dyDescent="0.25">
      <c r="A66" s="124">
        <v>27</v>
      </c>
      <c r="B66" s="83" t="s">
        <v>294</v>
      </c>
      <c r="C66" s="83"/>
      <c r="D66" s="75" t="s">
        <v>232</v>
      </c>
      <c r="E66" s="75">
        <v>1</v>
      </c>
      <c r="F66" s="75"/>
      <c r="G66" s="209">
        <v>300</v>
      </c>
      <c r="H66" s="209">
        <f t="shared" si="0"/>
        <v>300</v>
      </c>
      <c r="I66" s="128"/>
      <c r="J66" s="128"/>
    </row>
    <row r="67" spans="1:10" x14ac:dyDescent="0.25">
      <c r="A67" s="124">
        <v>28</v>
      </c>
      <c r="B67" s="83" t="s">
        <v>295</v>
      </c>
      <c r="C67" s="83"/>
      <c r="D67" s="75" t="s">
        <v>226</v>
      </c>
      <c r="E67" s="75">
        <v>1</v>
      </c>
      <c r="F67" s="75"/>
      <c r="G67" s="209">
        <v>50</v>
      </c>
      <c r="H67" s="209">
        <f t="shared" si="0"/>
        <v>50</v>
      </c>
      <c r="I67" s="116"/>
      <c r="J67" s="127"/>
    </row>
    <row r="68" spans="1:10" x14ac:dyDescent="0.25">
      <c r="B68" s="142"/>
      <c r="C68" s="101"/>
      <c r="D68" s="101"/>
      <c r="E68" s="101"/>
      <c r="F68" s="101"/>
      <c r="G68" s="102" t="s">
        <v>476</v>
      </c>
      <c r="H68" s="208">
        <f>SUM(H7:H67)</f>
        <v>149472.00000000003</v>
      </c>
      <c r="I68" s="116"/>
      <c r="J68" s="127"/>
    </row>
    <row r="69" spans="1:10" x14ac:dyDescent="0.25">
      <c r="B69" s="142"/>
      <c r="C69" s="101"/>
      <c r="G69" s="103" t="s">
        <v>477</v>
      </c>
      <c r="H69" s="208">
        <f>+ROUND(H68*0.21,2)</f>
        <v>31389.119999999999</v>
      </c>
      <c r="I69" s="116"/>
      <c r="J69" s="127"/>
    </row>
    <row r="70" spans="1:10" x14ac:dyDescent="0.25">
      <c r="G70" s="104" t="s">
        <v>478</v>
      </c>
      <c r="H70" s="209">
        <f>+H69+H68</f>
        <v>180861.12000000002</v>
      </c>
      <c r="I70" s="116"/>
      <c r="J70" s="127"/>
    </row>
    <row r="71" spans="1:10" x14ac:dyDescent="0.25">
      <c r="G71" s="101"/>
      <c r="H71" s="101"/>
      <c r="I71" s="116"/>
      <c r="J71" s="127"/>
    </row>
    <row r="72" spans="1:10" x14ac:dyDescent="0.25">
      <c r="G72" s="101"/>
      <c r="H72" s="101"/>
      <c r="I72" s="116"/>
      <c r="J72" s="116"/>
    </row>
    <row r="73" spans="1:10" x14ac:dyDescent="0.25">
      <c r="G73" s="101"/>
      <c r="H73" s="101"/>
      <c r="I73" s="116"/>
      <c r="J73" s="116"/>
    </row>
  </sheetData>
  <mergeCells count="1">
    <mergeCell ref="A1:F1"/>
  </mergeCells>
  <pageMargins left="0.39370078740157483" right="0.39370078740157483" top="0.39370078740157483" bottom="0.39370078740157483" header="0.31496062992125984" footer="0.31496062992125984"/>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73276-53C7-44C6-B019-2CDB3641A99E}">
  <sheetPr>
    <tabColor rgb="FF92D050"/>
  </sheetPr>
  <dimension ref="A1:M70"/>
  <sheetViews>
    <sheetView tabSelected="1" view="pageBreakPreview" topLeftCell="A8" zoomScale="85" zoomScaleNormal="100" zoomScaleSheetLayoutView="85" workbookViewId="0">
      <selection activeCell="O146" sqref="O146"/>
    </sheetView>
  </sheetViews>
  <sheetFormatPr defaultRowHeight="15" x14ac:dyDescent="0.25"/>
  <cols>
    <col min="1" max="1" width="6" bestFit="1" customWidth="1"/>
    <col min="2" max="2" width="70.7109375" customWidth="1"/>
    <col min="5" max="5" width="9.5703125" bestFit="1" customWidth="1"/>
    <col min="6" max="6" width="11" style="14" customWidth="1"/>
    <col min="7" max="7" width="13.5703125" style="14" customWidth="1"/>
    <col min="8" max="8" width="12.5703125" customWidth="1"/>
    <col min="9" max="9" width="10.140625" style="17" bestFit="1" customWidth="1"/>
    <col min="10" max="10" width="9.140625" customWidth="1"/>
  </cols>
  <sheetData>
    <row r="1" spans="1:13" ht="15.75" x14ac:dyDescent="0.25">
      <c r="A1" s="213" t="s">
        <v>81</v>
      </c>
      <c r="B1" s="213"/>
      <c r="C1" s="213"/>
      <c r="D1" s="213"/>
      <c r="E1" s="213"/>
      <c r="F1" s="19"/>
      <c r="G1" s="19"/>
      <c r="H1" s="19"/>
      <c r="I1" s="19"/>
      <c r="J1" s="19"/>
      <c r="K1" s="1"/>
      <c r="L1" s="1"/>
    </row>
    <row r="2" spans="1:13" ht="15.75" x14ac:dyDescent="0.25">
      <c r="A2" s="19"/>
      <c r="B2" s="19"/>
      <c r="C2" s="19"/>
      <c r="D2" s="19"/>
      <c r="E2" s="19"/>
      <c r="F2" s="19"/>
      <c r="G2" s="19"/>
      <c r="H2" s="19"/>
      <c r="I2" s="19"/>
      <c r="J2" s="19"/>
      <c r="K2" s="1"/>
      <c r="L2" s="1"/>
    </row>
    <row r="3" spans="1:13" ht="15.75" customHeight="1" x14ac:dyDescent="0.25">
      <c r="A3" s="19"/>
      <c r="B3" s="76" t="s">
        <v>492</v>
      </c>
      <c r="C3" s="19"/>
      <c r="D3" s="19"/>
      <c r="E3" s="19"/>
      <c r="F3" s="19"/>
      <c r="G3" s="19"/>
      <c r="H3" s="19"/>
      <c r="I3" s="19"/>
      <c r="J3" s="19"/>
      <c r="K3" s="1"/>
      <c r="L3" s="1"/>
    </row>
    <row r="4" spans="1:13" ht="31.5" x14ac:dyDescent="0.25">
      <c r="A4" s="77" t="s">
        <v>0</v>
      </c>
      <c r="B4" s="77" t="s">
        <v>389</v>
      </c>
      <c r="C4" s="77" t="s">
        <v>222</v>
      </c>
      <c r="D4" s="77" t="s">
        <v>1</v>
      </c>
      <c r="E4" s="77" t="s">
        <v>2</v>
      </c>
      <c r="F4" s="78" t="s">
        <v>390</v>
      </c>
      <c r="G4" s="144" t="s">
        <v>467</v>
      </c>
      <c r="H4" s="145" t="s">
        <v>480</v>
      </c>
      <c r="I4"/>
      <c r="J4" s="39"/>
      <c r="K4" s="67"/>
      <c r="L4" s="67"/>
    </row>
    <row r="5" spans="1:13" ht="15" customHeight="1" x14ac:dyDescent="0.25">
      <c r="A5" s="36"/>
      <c r="B5" s="79" t="s">
        <v>391</v>
      </c>
      <c r="C5" s="73"/>
      <c r="D5" s="73"/>
      <c r="E5" s="73"/>
      <c r="F5" s="13"/>
      <c r="G5" s="13"/>
      <c r="H5" s="13"/>
      <c r="I5"/>
      <c r="K5" s="68"/>
      <c r="L5" s="68"/>
    </row>
    <row r="6" spans="1:13" s="11" customFormat="1" ht="15.75" x14ac:dyDescent="0.25">
      <c r="A6" s="73"/>
      <c r="B6" s="79" t="s">
        <v>392</v>
      </c>
      <c r="C6" s="73"/>
      <c r="D6" s="73"/>
      <c r="E6" s="73"/>
      <c r="F6" s="25"/>
      <c r="G6" s="25"/>
      <c r="H6" s="25"/>
      <c r="K6" s="68"/>
      <c r="L6" s="68"/>
    </row>
    <row r="7" spans="1:13" s="11" customFormat="1" ht="15.75" x14ac:dyDescent="0.25">
      <c r="A7" s="41" t="s">
        <v>201</v>
      </c>
      <c r="B7" s="80" t="s">
        <v>423</v>
      </c>
      <c r="C7" s="81" t="s">
        <v>393</v>
      </c>
      <c r="D7" s="82" t="s">
        <v>6</v>
      </c>
      <c r="E7" s="75">
        <v>20</v>
      </c>
      <c r="F7" s="82" t="s">
        <v>394</v>
      </c>
      <c r="G7" s="209">
        <v>12</v>
      </c>
      <c r="H7" s="209">
        <f>+ROUND(G7*E7,2)</f>
        <v>240</v>
      </c>
      <c r="K7" s="68"/>
      <c r="L7" s="68"/>
    </row>
    <row r="8" spans="1:13" ht="15" customHeight="1" x14ac:dyDescent="0.25">
      <c r="A8" s="41" t="s">
        <v>360</v>
      </c>
      <c r="B8" s="72" t="s">
        <v>424</v>
      </c>
      <c r="C8" s="81" t="s">
        <v>395</v>
      </c>
      <c r="D8" s="82" t="s">
        <v>6</v>
      </c>
      <c r="E8" s="82">
        <v>324</v>
      </c>
      <c r="F8" s="82" t="s">
        <v>394</v>
      </c>
      <c r="G8" s="209">
        <v>15</v>
      </c>
      <c r="H8" s="209">
        <f t="shared" ref="H8:H67" si="0">+ROUND(G8*E8,2)</f>
        <v>4860</v>
      </c>
      <c r="I8"/>
      <c r="K8" s="16"/>
      <c r="L8" s="16"/>
    </row>
    <row r="9" spans="1:13" ht="15" customHeight="1" x14ac:dyDescent="0.25">
      <c r="A9" s="41" t="s">
        <v>361</v>
      </c>
      <c r="B9" s="72" t="s">
        <v>425</v>
      </c>
      <c r="C9" s="81" t="s">
        <v>396</v>
      </c>
      <c r="D9" s="82" t="s">
        <v>6</v>
      </c>
      <c r="E9" s="82">
        <v>198</v>
      </c>
      <c r="F9" s="82" t="s">
        <v>394</v>
      </c>
      <c r="G9" s="209">
        <v>17</v>
      </c>
      <c r="H9" s="209">
        <f t="shared" si="0"/>
        <v>3366</v>
      </c>
      <c r="I9"/>
      <c r="K9" s="16"/>
      <c r="L9" s="16"/>
    </row>
    <row r="10" spans="1:13" ht="15" customHeight="1" x14ac:dyDescent="0.25">
      <c r="A10" s="41" t="s">
        <v>362</v>
      </c>
      <c r="B10" s="72" t="s">
        <v>426</v>
      </c>
      <c r="C10" s="81" t="s">
        <v>396</v>
      </c>
      <c r="D10" s="82" t="s">
        <v>6</v>
      </c>
      <c r="E10" s="82">
        <v>887</v>
      </c>
      <c r="F10" s="82" t="s">
        <v>397</v>
      </c>
      <c r="G10" s="209">
        <v>17</v>
      </c>
      <c r="H10" s="209">
        <f t="shared" si="0"/>
        <v>15079</v>
      </c>
      <c r="I10"/>
      <c r="K10" s="16"/>
      <c r="L10" s="16"/>
    </row>
    <row r="11" spans="1:13" ht="15" customHeight="1" x14ac:dyDescent="0.25">
      <c r="A11" s="41" t="s">
        <v>363</v>
      </c>
      <c r="B11" s="72" t="s">
        <v>427</v>
      </c>
      <c r="C11" s="81" t="s">
        <v>398</v>
      </c>
      <c r="D11" s="82" t="s">
        <v>6</v>
      </c>
      <c r="E11" s="82">
        <v>134</v>
      </c>
      <c r="F11" s="82" t="s">
        <v>397</v>
      </c>
      <c r="G11" s="209">
        <v>20</v>
      </c>
      <c r="H11" s="209">
        <f t="shared" si="0"/>
        <v>2680</v>
      </c>
      <c r="I11"/>
      <c r="K11" s="16"/>
      <c r="L11" s="16"/>
      <c r="M11" s="12"/>
    </row>
    <row r="12" spans="1:13" ht="15" customHeight="1" x14ac:dyDescent="0.25">
      <c r="A12" s="41" t="s">
        <v>364</v>
      </c>
      <c r="B12" s="72" t="s">
        <v>399</v>
      </c>
      <c r="C12" s="81" t="s">
        <v>400</v>
      </c>
      <c r="D12" s="82" t="s">
        <v>6</v>
      </c>
      <c r="E12" s="82">
        <v>1563</v>
      </c>
      <c r="F12" s="82" t="s">
        <v>401</v>
      </c>
      <c r="G12" s="209">
        <v>1</v>
      </c>
      <c r="H12" s="209">
        <f t="shared" si="0"/>
        <v>1563</v>
      </c>
      <c r="I12"/>
      <c r="K12" s="16"/>
      <c r="L12" s="16"/>
    </row>
    <row r="13" spans="1:13" ht="15" customHeight="1" x14ac:dyDescent="0.25">
      <c r="A13" s="41" t="s">
        <v>365</v>
      </c>
      <c r="B13" s="72" t="s">
        <v>402</v>
      </c>
      <c r="C13" s="81" t="s">
        <v>403</v>
      </c>
      <c r="D13" s="82" t="s">
        <v>270</v>
      </c>
      <c r="E13" s="82">
        <v>11</v>
      </c>
      <c r="F13" s="82" t="s">
        <v>404</v>
      </c>
      <c r="G13" s="209">
        <v>1500</v>
      </c>
      <c r="H13" s="209">
        <f t="shared" si="0"/>
        <v>16500</v>
      </c>
      <c r="I13"/>
      <c r="K13" s="16"/>
      <c r="L13" s="16"/>
      <c r="M13" s="16"/>
    </row>
    <row r="14" spans="1:13" ht="15.75" x14ac:dyDescent="0.25">
      <c r="A14" s="41" t="s">
        <v>366</v>
      </c>
      <c r="B14" s="72" t="s">
        <v>405</v>
      </c>
      <c r="C14" s="81" t="s">
        <v>406</v>
      </c>
      <c r="D14" s="82" t="s">
        <v>5</v>
      </c>
      <c r="E14" s="82">
        <v>4</v>
      </c>
      <c r="F14" s="82" t="s">
        <v>407</v>
      </c>
      <c r="G14" s="209">
        <v>190</v>
      </c>
      <c r="H14" s="209">
        <f t="shared" si="0"/>
        <v>760</v>
      </c>
      <c r="I14"/>
      <c r="K14" s="16"/>
      <c r="L14" s="16"/>
      <c r="M14" s="16"/>
    </row>
    <row r="15" spans="1:13" ht="15.75" x14ac:dyDescent="0.25">
      <c r="A15" s="41" t="s">
        <v>367</v>
      </c>
      <c r="B15" s="72" t="s">
        <v>408</v>
      </c>
      <c r="C15" s="81" t="s">
        <v>409</v>
      </c>
      <c r="D15" s="82" t="s">
        <v>5</v>
      </c>
      <c r="E15" s="82">
        <v>9</v>
      </c>
      <c r="F15" s="82" t="s">
        <v>407</v>
      </c>
      <c r="G15" s="209">
        <v>220</v>
      </c>
      <c r="H15" s="209">
        <f t="shared" si="0"/>
        <v>1980</v>
      </c>
      <c r="I15"/>
      <c r="M15" s="16"/>
    </row>
    <row r="16" spans="1:13" ht="15.75" x14ac:dyDescent="0.25">
      <c r="A16" s="41" t="s">
        <v>368</v>
      </c>
      <c r="B16" s="72" t="s">
        <v>410</v>
      </c>
      <c r="C16" s="81" t="s">
        <v>411</v>
      </c>
      <c r="D16" s="82" t="s">
        <v>5</v>
      </c>
      <c r="E16" s="82">
        <v>9</v>
      </c>
      <c r="F16" s="82" t="s">
        <v>412</v>
      </c>
      <c r="G16" s="209">
        <v>300</v>
      </c>
      <c r="H16" s="209">
        <f t="shared" si="0"/>
        <v>2700</v>
      </c>
      <c r="I16"/>
    </row>
    <row r="17" spans="1:12" ht="15.75" x14ac:dyDescent="0.25">
      <c r="A17" s="41" t="s">
        <v>369</v>
      </c>
      <c r="B17" s="72" t="s">
        <v>413</v>
      </c>
      <c r="C17" s="81"/>
      <c r="D17" s="82" t="s">
        <v>270</v>
      </c>
      <c r="E17" s="82">
        <v>14</v>
      </c>
      <c r="F17" s="82" t="s">
        <v>414</v>
      </c>
      <c r="G17" s="209">
        <v>700</v>
      </c>
      <c r="H17" s="209">
        <f t="shared" si="0"/>
        <v>9800</v>
      </c>
      <c r="I17" s="40"/>
    </row>
    <row r="18" spans="1:12" ht="15.75" x14ac:dyDescent="0.25">
      <c r="A18" s="41" t="s">
        <v>370</v>
      </c>
      <c r="B18" s="80" t="s">
        <v>415</v>
      </c>
      <c r="C18" s="81" t="s">
        <v>416</v>
      </c>
      <c r="D18" s="82" t="s">
        <v>6</v>
      </c>
      <c r="E18" s="82">
        <v>10</v>
      </c>
      <c r="F18" s="82" t="s">
        <v>417</v>
      </c>
      <c r="G18" s="209">
        <v>20</v>
      </c>
      <c r="H18" s="209">
        <f t="shared" si="0"/>
        <v>200</v>
      </c>
      <c r="I18"/>
      <c r="K18" s="3"/>
      <c r="L18" s="3"/>
    </row>
    <row r="19" spans="1:12" ht="15.75" x14ac:dyDescent="0.25">
      <c r="A19" s="41" t="s">
        <v>371</v>
      </c>
      <c r="B19" s="83" t="s">
        <v>418</v>
      </c>
      <c r="C19" s="81" t="s">
        <v>419</v>
      </c>
      <c r="D19" s="82" t="s">
        <v>6</v>
      </c>
      <c r="E19" s="82">
        <v>10</v>
      </c>
      <c r="F19" s="82" t="s">
        <v>417</v>
      </c>
      <c r="G19" s="209">
        <v>20</v>
      </c>
      <c r="H19" s="209">
        <f t="shared" si="0"/>
        <v>200</v>
      </c>
      <c r="I19"/>
      <c r="K19" s="8"/>
      <c r="L19" s="8"/>
    </row>
    <row r="20" spans="1:12" ht="15.75" x14ac:dyDescent="0.25">
      <c r="A20" s="41" t="s">
        <v>372</v>
      </c>
      <c r="B20" s="83" t="s">
        <v>420</v>
      </c>
      <c r="C20" s="81" t="s">
        <v>421</v>
      </c>
      <c r="D20" s="82" t="s">
        <v>5</v>
      </c>
      <c r="E20" s="82">
        <v>2</v>
      </c>
      <c r="F20" s="82" t="s">
        <v>422</v>
      </c>
      <c r="G20" s="209">
        <v>100</v>
      </c>
      <c r="H20" s="209">
        <f t="shared" si="0"/>
        <v>200</v>
      </c>
      <c r="I20"/>
      <c r="K20" s="8"/>
      <c r="L20" s="8"/>
    </row>
    <row r="21" spans="1:12" ht="15.75" x14ac:dyDescent="0.25">
      <c r="A21" s="41"/>
      <c r="B21" s="79" t="s">
        <v>428</v>
      </c>
      <c r="C21" s="73"/>
      <c r="D21" s="73"/>
      <c r="E21" s="73"/>
      <c r="F21" s="62"/>
      <c r="G21" s="209"/>
      <c r="H21" s="209">
        <f t="shared" si="0"/>
        <v>0</v>
      </c>
      <c r="K21" s="8"/>
      <c r="L21" s="8"/>
    </row>
    <row r="22" spans="1:12" ht="15.75" x14ac:dyDescent="0.25">
      <c r="A22" s="55">
        <v>15</v>
      </c>
      <c r="B22" s="74" t="s">
        <v>424</v>
      </c>
      <c r="C22" s="81" t="s">
        <v>395</v>
      </c>
      <c r="D22" s="82" t="s">
        <v>6</v>
      </c>
      <c r="E22" s="82">
        <v>67</v>
      </c>
      <c r="F22" s="82" t="s">
        <v>394</v>
      </c>
      <c r="G22" s="209">
        <v>15</v>
      </c>
      <c r="H22" s="209">
        <f t="shared" si="0"/>
        <v>1005</v>
      </c>
      <c r="K22" s="16"/>
      <c r="L22" s="16"/>
    </row>
    <row r="23" spans="1:12" ht="15.75" x14ac:dyDescent="0.25">
      <c r="A23" s="55">
        <v>16</v>
      </c>
      <c r="B23" s="83" t="s">
        <v>402</v>
      </c>
      <c r="C23" s="81" t="s">
        <v>403</v>
      </c>
      <c r="D23" s="82" t="s">
        <v>270</v>
      </c>
      <c r="E23" s="82">
        <v>1</v>
      </c>
      <c r="F23" s="82" t="s">
        <v>404</v>
      </c>
      <c r="G23" s="209">
        <v>1500</v>
      </c>
      <c r="H23" s="209">
        <f t="shared" si="0"/>
        <v>1500</v>
      </c>
    </row>
    <row r="24" spans="1:12" ht="15.75" x14ac:dyDescent="0.25">
      <c r="A24" s="55">
        <v>17</v>
      </c>
      <c r="B24" s="83" t="s">
        <v>405</v>
      </c>
      <c r="C24" s="81" t="s">
        <v>406</v>
      </c>
      <c r="D24" s="82" t="s">
        <v>5</v>
      </c>
      <c r="E24" s="82">
        <v>1</v>
      </c>
      <c r="F24" s="82" t="s">
        <v>407</v>
      </c>
      <c r="G24" s="209">
        <v>190</v>
      </c>
      <c r="H24" s="209">
        <f t="shared" si="0"/>
        <v>190</v>
      </c>
    </row>
    <row r="25" spans="1:12" ht="15.75" x14ac:dyDescent="0.25">
      <c r="A25" s="55">
        <v>18</v>
      </c>
      <c r="B25" s="83" t="s">
        <v>413</v>
      </c>
      <c r="C25" s="81"/>
      <c r="D25" s="82" t="s">
        <v>270</v>
      </c>
      <c r="E25" s="82">
        <v>1</v>
      </c>
      <c r="F25" s="82" t="s">
        <v>414</v>
      </c>
      <c r="G25" s="209">
        <v>700</v>
      </c>
      <c r="H25" s="209">
        <f t="shared" si="0"/>
        <v>700</v>
      </c>
    </row>
    <row r="26" spans="1:12" ht="15.75" x14ac:dyDescent="0.25">
      <c r="A26" s="55">
        <v>19</v>
      </c>
      <c r="B26" s="83" t="s">
        <v>399</v>
      </c>
      <c r="C26" s="81" t="s">
        <v>400</v>
      </c>
      <c r="D26" s="82" t="s">
        <v>6</v>
      </c>
      <c r="E26" s="82">
        <v>67</v>
      </c>
      <c r="F26" s="82" t="s">
        <v>401</v>
      </c>
      <c r="G26" s="209">
        <v>1</v>
      </c>
      <c r="H26" s="209">
        <f t="shared" si="0"/>
        <v>67</v>
      </c>
    </row>
    <row r="27" spans="1:12" ht="15.75" x14ac:dyDescent="0.25">
      <c r="A27" s="13"/>
      <c r="B27" s="84" t="s">
        <v>429</v>
      </c>
      <c r="C27" s="13"/>
      <c r="D27" s="13"/>
      <c r="E27" s="13"/>
      <c r="F27" s="55"/>
      <c r="G27" s="55"/>
      <c r="H27" s="209">
        <f t="shared" si="0"/>
        <v>0</v>
      </c>
    </row>
    <row r="28" spans="1:12" ht="15.75" x14ac:dyDescent="0.25">
      <c r="A28" s="13"/>
      <c r="B28" s="84" t="s">
        <v>430</v>
      </c>
      <c r="C28" s="13"/>
      <c r="D28" s="13"/>
      <c r="E28" s="13"/>
      <c r="F28" s="55"/>
      <c r="G28" s="55"/>
      <c r="H28" s="209">
        <f t="shared" si="0"/>
        <v>0</v>
      </c>
    </row>
    <row r="29" spans="1:12" ht="15.75" x14ac:dyDescent="0.25">
      <c r="A29" s="55">
        <v>1</v>
      </c>
      <c r="B29" s="85" t="s">
        <v>431</v>
      </c>
      <c r="C29" s="84"/>
      <c r="D29" s="73" t="s">
        <v>6</v>
      </c>
      <c r="E29" s="73">
        <v>1630</v>
      </c>
      <c r="F29" s="84"/>
      <c r="G29" s="209">
        <v>0.65</v>
      </c>
      <c r="H29" s="209">
        <f t="shared" si="0"/>
        <v>1059.5</v>
      </c>
    </row>
    <row r="30" spans="1:12" ht="15.75" x14ac:dyDescent="0.25">
      <c r="A30" s="229">
        <v>2</v>
      </c>
      <c r="B30" s="85" t="s">
        <v>432</v>
      </c>
      <c r="C30" s="86"/>
      <c r="D30" s="87" t="s">
        <v>6</v>
      </c>
      <c r="E30" s="195"/>
      <c r="F30" s="86"/>
      <c r="G30" s="209"/>
      <c r="H30" s="209">
        <f t="shared" si="0"/>
        <v>0</v>
      </c>
    </row>
    <row r="31" spans="1:12" ht="15.75" x14ac:dyDescent="0.25">
      <c r="A31" s="230"/>
      <c r="B31" s="85" t="s">
        <v>433</v>
      </c>
      <c r="C31" s="86"/>
      <c r="D31" s="87" t="s">
        <v>6</v>
      </c>
      <c r="E31" s="87">
        <v>283</v>
      </c>
      <c r="F31" s="86"/>
      <c r="G31" s="209">
        <v>17</v>
      </c>
      <c r="H31" s="209">
        <f t="shared" si="0"/>
        <v>4811</v>
      </c>
    </row>
    <row r="32" spans="1:12" ht="15.75" x14ac:dyDescent="0.25">
      <c r="A32" s="231"/>
      <c r="B32" s="85" t="s">
        <v>434</v>
      </c>
      <c r="C32" s="86"/>
      <c r="D32" s="87" t="s">
        <v>6</v>
      </c>
      <c r="E32" s="87">
        <v>1280</v>
      </c>
      <c r="F32" s="86"/>
      <c r="G32" s="209">
        <v>4</v>
      </c>
      <c r="H32" s="209">
        <f t="shared" si="0"/>
        <v>5120</v>
      </c>
    </row>
    <row r="33" spans="1:8" ht="15.75" x14ac:dyDescent="0.25">
      <c r="A33" s="55">
        <v>3</v>
      </c>
      <c r="B33" s="88" t="s">
        <v>435</v>
      </c>
      <c r="C33" s="86"/>
      <c r="D33" s="87" t="s">
        <v>6</v>
      </c>
      <c r="E33" s="87">
        <v>20</v>
      </c>
      <c r="F33" s="86"/>
      <c r="G33" s="209">
        <v>10</v>
      </c>
      <c r="H33" s="209">
        <f t="shared" si="0"/>
        <v>200</v>
      </c>
    </row>
    <row r="34" spans="1:8" ht="15.75" x14ac:dyDescent="0.25">
      <c r="A34" s="55">
        <v>4</v>
      </c>
      <c r="B34" s="88" t="s">
        <v>436</v>
      </c>
      <c r="C34" s="86"/>
      <c r="D34" s="87" t="s">
        <v>6</v>
      </c>
      <c r="E34" s="87">
        <v>324</v>
      </c>
      <c r="F34" s="86"/>
      <c r="G34" s="209">
        <v>12</v>
      </c>
      <c r="H34" s="209">
        <f t="shared" si="0"/>
        <v>3888</v>
      </c>
    </row>
    <row r="35" spans="1:8" ht="15.75" x14ac:dyDescent="0.25">
      <c r="A35" s="55">
        <v>5</v>
      </c>
      <c r="B35" s="88" t="s">
        <v>437</v>
      </c>
      <c r="C35" s="86"/>
      <c r="D35" s="87" t="s">
        <v>6</v>
      </c>
      <c r="E35" s="87">
        <v>198</v>
      </c>
      <c r="F35" s="86"/>
      <c r="G35" s="209">
        <v>14</v>
      </c>
      <c r="H35" s="209">
        <f t="shared" si="0"/>
        <v>2772</v>
      </c>
    </row>
    <row r="36" spans="1:8" ht="15.75" x14ac:dyDescent="0.25">
      <c r="A36" s="55">
        <v>6</v>
      </c>
      <c r="B36" s="88" t="s">
        <v>438</v>
      </c>
      <c r="C36" s="86"/>
      <c r="D36" s="87" t="s">
        <v>6</v>
      </c>
      <c r="E36" s="87">
        <v>887</v>
      </c>
      <c r="F36" s="86"/>
      <c r="G36" s="209">
        <v>14</v>
      </c>
      <c r="H36" s="209">
        <f t="shared" si="0"/>
        <v>12418</v>
      </c>
    </row>
    <row r="37" spans="1:8" ht="15.75" x14ac:dyDescent="0.25">
      <c r="A37" s="55">
        <v>7</v>
      </c>
      <c r="B37" s="88" t="s">
        <v>439</v>
      </c>
      <c r="C37" s="86"/>
      <c r="D37" s="87" t="s">
        <v>6</v>
      </c>
      <c r="E37" s="87">
        <v>134</v>
      </c>
      <c r="F37" s="86"/>
      <c r="G37" s="209">
        <v>16</v>
      </c>
      <c r="H37" s="209">
        <f t="shared" si="0"/>
        <v>2144</v>
      </c>
    </row>
    <row r="38" spans="1:8" ht="15.75" x14ac:dyDescent="0.25">
      <c r="A38" s="55">
        <v>8</v>
      </c>
      <c r="B38" s="88" t="s">
        <v>440</v>
      </c>
      <c r="C38" s="86"/>
      <c r="D38" s="87" t="s">
        <v>6</v>
      </c>
      <c r="E38" s="87">
        <v>1563</v>
      </c>
      <c r="F38" s="86"/>
      <c r="G38" s="209">
        <v>1</v>
      </c>
      <c r="H38" s="209">
        <f t="shared" si="0"/>
        <v>1563</v>
      </c>
    </row>
    <row r="39" spans="1:8" ht="15.75" x14ac:dyDescent="0.25">
      <c r="A39" s="55">
        <v>9</v>
      </c>
      <c r="B39" s="88" t="s">
        <v>441</v>
      </c>
      <c r="C39" s="86"/>
      <c r="D39" s="87" t="s">
        <v>270</v>
      </c>
      <c r="E39" s="87">
        <v>11</v>
      </c>
      <c r="F39" s="86"/>
      <c r="G39" s="209">
        <v>500</v>
      </c>
      <c r="H39" s="209">
        <f t="shared" si="0"/>
        <v>5500</v>
      </c>
    </row>
    <row r="40" spans="1:8" ht="15.75" x14ac:dyDescent="0.25">
      <c r="A40" s="55">
        <v>10</v>
      </c>
      <c r="B40" s="88" t="s">
        <v>442</v>
      </c>
      <c r="C40" s="86"/>
      <c r="D40" s="87" t="s">
        <v>270</v>
      </c>
      <c r="E40" s="87">
        <v>14</v>
      </c>
      <c r="F40" s="86"/>
      <c r="G40" s="209">
        <v>50</v>
      </c>
      <c r="H40" s="209">
        <f t="shared" si="0"/>
        <v>700</v>
      </c>
    </row>
    <row r="41" spans="1:8" ht="15.75" x14ac:dyDescent="0.25">
      <c r="A41" s="55">
        <v>11</v>
      </c>
      <c r="B41" s="88" t="s">
        <v>443</v>
      </c>
      <c r="C41" s="86"/>
      <c r="D41" s="87" t="s">
        <v>5</v>
      </c>
      <c r="E41" s="87">
        <v>4</v>
      </c>
      <c r="F41" s="86"/>
      <c r="G41" s="209">
        <v>50</v>
      </c>
      <c r="H41" s="209">
        <f t="shared" si="0"/>
        <v>200</v>
      </c>
    </row>
    <row r="42" spans="1:8" ht="15.75" x14ac:dyDescent="0.25">
      <c r="A42" s="55">
        <v>12</v>
      </c>
      <c r="B42" s="88" t="s">
        <v>444</v>
      </c>
      <c r="C42" s="86"/>
      <c r="D42" s="87" t="s">
        <v>5</v>
      </c>
      <c r="E42" s="87">
        <v>9</v>
      </c>
      <c r="F42" s="86"/>
      <c r="G42" s="209">
        <v>60</v>
      </c>
      <c r="H42" s="209">
        <f t="shared" si="0"/>
        <v>540</v>
      </c>
    </row>
    <row r="43" spans="1:8" ht="15.75" x14ac:dyDescent="0.25">
      <c r="A43" s="55">
        <v>13</v>
      </c>
      <c r="B43" s="88" t="s">
        <v>445</v>
      </c>
      <c r="C43" s="86"/>
      <c r="D43" s="87" t="s">
        <v>5</v>
      </c>
      <c r="E43" s="87">
        <v>9</v>
      </c>
      <c r="F43" s="86"/>
      <c r="G43" s="209">
        <v>50</v>
      </c>
      <c r="H43" s="209">
        <f t="shared" si="0"/>
        <v>450</v>
      </c>
    </row>
    <row r="44" spans="1:8" ht="15.75" x14ac:dyDescent="0.25">
      <c r="A44" s="55">
        <v>14</v>
      </c>
      <c r="B44" s="88" t="s">
        <v>446</v>
      </c>
      <c r="C44" s="86"/>
      <c r="D44" s="87" t="s">
        <v>6</v>
      </c>
      <c r="E44" s="87">
        <v>10</v>
      </c>
      <c r="F44" s="86"/>
      <c r="G44" s="209">
        <v>12</v>
      </c>
      <c r="H44" s="209">
        <f t="shared" si="0"/>
        <v>120</v>
      </c>
    </row>
    <row r="45" spans="1:8" ht="15.75" x14ac:dyDescent="0.25">
      <c r="A45" s="55">
        <v>15</v>
      </c>
      <c r="B45" s="88" t="s">
        <v>447</v>
      </c>
      <c r="C45" s="86"/>
      <c r="D45" s="87" t="s">
        <v>6</v>
      </c>
      <c r="E45" s="87">
        <v>10</v>
      </c>
      <c r="F45" s="86"/>
      <c r="G45" s="209">
        <v>12</v>
      </c>
      <c r="H45" s="209">
        <f t="shared" si="0"/>
        <v>120</v>
      </c>
    </row>
    <row r="46" spans="1:8" ht="15.75" x14ac:dyDescent="0.25">
      <c r="A46" s="55">
        <v>16</v>
      </c>
      <c r="B46" s="88" t="s">
        <v>448</v>
      </c>
      <c r="C46" s="86"/>
      <c r="D46" s="87" t="s">
        <v>5</v>
      </c>
      <c r="E46" s="87">
        <v>2</v>
      </c>
      <c r="F46" s="86"/>
      <c r="G46" s="209">
        <v>100</v>
      </c>
      <c r="H46" s="209">
        <f t="shared" si="0"/>
        <v>200</v>
      </c>
    </row>
    <row r="47" spans="1:8" ht="15.75" x14ac:dyDescent="0.25">
      <c r="A47" s="55">
        <v>17</v>
      </c>
      <c r="B47" s="88" t="s">
        <v>449</v>
      </c>
      <c r="C47" s="86"/>
      <c r="D47" s="87" t="s">
        <v>5</v>
      </c>
      <c r="E47" s="87">
        <v>60</v>
      </c>
      <c r="F47" s="86"/>
      <c r="G47" s="209">
        <v>25</v>
      </c>
      <c r="H47" s="209">
        <f t="shared" si="0"/>
        <v>1500</v>
      </c>
    </row>
    <row r="48" spans="1:8" ht="15.75" x14ac:dyDescent="0.25">
      <c r="A48" s="55">
        <v>18</v>
      </c>
      <c r="B48" s="83" t="s">
        <v>450</v>
      </c>
      <c r="C48" s="81"/>
      <c r="D48" s="82" t="s">
        <v>6</v>
      </c>
      <c r="E48" s="82">
        <v>109</v>
      </c>
      <c r="F48" s="81"/>
      <c r="G48" s="209">
        <v>20</v>
      </c>
      <c r="H48" s="209">
        <f t="shared" si="0"/>
        <v>2180</v>
      </c>
    </row>
    <row r="49" spans="1:8" ht="15.75" x14ac:dyDescent="0.25">
      <c r="A49" s="55">
        <v>19</v>
      </c>
      <c r="B49" s="83" t="s">
        <v>451</v>
      </c>
      <c r="C49" s="81"/>
      <c r="D49" s="82" t="s">
        <v>5</v>
      </c>
      <c r="E49" s="82">
        <v>1</v>
      </c>
      <c r="F49" s="86"/>
      <c r="G49" s="209">
        <v>500</v>
      </c>
      <c r="H49" s="209">
        <f t="shared" si="0"/>
        <v>500</v>
      </c>
    </row>
    <row r="50" spans="1:8" ht="18.75" x14ac:dyDescent="0.25">
      <c r="A50" s="55">
        <v>20</v>
      </c>
      <c r="B50" s="83" t="s">
        <v>452</v>
      </c>
      <c r="C50" s="81"/>
      <c r="D50" s="82" t="s">
        <v>302</v>
      </c>
      <c r="E50" s="82">
        <v>67</v>
      </c>
      <c r="F50" s="81"/>
      <c r="G50" s="209">
        <v>20</v>
      </c>
      <c r="H50" s="209">
        <f t="shared" si="0"/>
        <v>1340</v>
      </c>
    </row>
    <row r="51" spans="1:8" ht="18.75" x14ac:dyDescent="0.25">
      <c r="A51" s="55">
        <v>21</v>
      </c>
      <c r="B51" s="88" t="s">
        <v>453</v>
      </c>
      <c r="C51" s="86"/>
      <c r="D51" s="87" t="s">
        <v>461</v>
      </c>
      <c r="E51" s="87">
        <v>771.5</v>
      </c>
      <c r="F51" s="86"/>
      <c r="G51" s="209">
        <v>4</v>
      </c>
      <c r="H51" s="209">
        <f t="shared" si="0"/>
        <v>3086</v>
      </c>
    </row>
    <row r="52" spans="1:8" ht="18.75" x14ac:dyDescent="0.25">
      <c r="A52" s="55">
        <v>22</v>
      </c>
      <c r="B52" s="88" t="s">
        <v>454</v>
      </c>
      <c r="C52" s="86"/>
      <c r="D52" s="87" t="s">
        <v>462</v>
      </c>
      <c r="E52" s="73">
        <v>540</v>
      </c>
      <c r="F52" s="86"/>
      <c r="G52" s="209">
        <v>3</v>
      </c>
      <c r="H52" s="209">
        <f t="shared" si="0"/>
        <v>1620</v>
      </c>
    </row>
    <row r="53" spans="1:8" ht="15.75" x14ac:dyDescent="0.25">
      <c r="A53" s="55">
        <v>23</v>
      </c>
      <c r="B53" s="88" t="s">
        <v>455</v>
      </c>
      <c r="C53" s="86"/>
      <c r="D53" s="87" t="s">
        <v>232</v>
      </c>
      <c r="E53" s="73">
        <v>2</v>
      </c>
      <c r="F53" s="86"/>
      <c r="G53" s="209">
        <v>50</v>
      </c>
      <c r="H53" s="209">
        <f t="shared" si="0"/>
        <v>100</v>
      </c>
    </row>
    <row r="54" spans="1:8" ht="15.75" x14ac:dyDescent="0.25">
      <c r="A54" s="55">
        <v>24</v>
      </c>
      <c r="B54" s="88" t="s">
        <v>456</v>
      </c>
      <c r="C54" s="86"/>
      <c r="D54" s="87" t="s">
        <v>232</v>
      </c>
      <c r="E54" s="73">
        <v>2</v>
      </c>
      <c r="F54" s="86"/>
      <c r="G54" s="209">
        <v>50</v>
      </c>
      <c r="H54" s="209">
        <f t="shared" si="0"/>
        <v>100</v>
      </c>
    </row>
    <row r="55" spans="1:8" ht="15.75" x14ac:dyDescent="0.25">
      <c r="A55" s="55">
        <v>25</v>
      </c>
      <c r="B55" s="88" t="s">
        <v>457</v>
      </c>
      <c r="C55" s="86"/>
      <c r="D55" s="87" t="s">
        <v>232</v>
      </c>
      <c r="E55" s="73">
        <v>2</v>
      </c>
      <c r="F55" s="86"/>
      <c r="G55" s="209">
        <v>50</v>
      </c>
      <c r="H55" s="209">
        <f t="shared" si="0"/>
        <v>100</v>
      </c>
    </row>
    <row r="56" spans="1:8" ht="15.75" x14ac:dyDescent="0.25">
      <c r="A56" s="55">
        <v>26</v>
      </c>
      <c r="B56" s="88" t="s">
        <v>458</v>
      </c>
      <c r="C56" s="86"/>
      <c r="D56" s="87" t="s">
        <v>232</v>
      </c>
      <c r="E56" s="73">
        <v>2</v>
      </c>
      <c r="F56" s="86"/>
      <c r="G56" s="209">
        <v>50</v>
      </c>
      <c r="H56" s="209">
        <f t="shared" si="0"/>
        <v>100</v>
      </c>
    </row>
    <row r="57" spans="1:8" ht="18.75" x14ac:dyDescent="0.25">
      <c r="A57" s="55">
        <v>27</v>
      </c>
      <c r="B57" s="88" t="s">
        <v>459</v>
      </c>
      <c r="C57" s="86"/>
      <c r="D57" s="87" t="s">
        <v>461</v>
      </c>
      <c r="E57" s="73">
        <v>50</v>
      </c>
      <c r="F57" s="86"/>
      <c r="G57" s="209">
        <v>5</v>
      </c>
      <c r="H57" s="209">
        <f t="shared" si="0"/>
        <v>250</v>
      </c>
    </row>
    <row r="58" spans="1:8" ht="15.75" x14ac:dyDescent="0.25">
      <c r="A58" s="13"/>
      <c r="B58" s="89" t="s">
        <v>428</v>
      </c>
      <c r="C58" s="13"/>
      <c r="D58" s="13"/>
      <c r="E58" s="13"/>
      <c r="F58" s="55"/>
      <c r="G58" s="209"/>
      <c r="H58" s="209">
        <f t="shared" si="0"/>
        <v>0</v>
      </c>
    </row>
    <row r="59" spans="1:8" ht="15.75" x14ac:dyDescent="0.25">
      <c r="A59" s="229">
        <v>28</v>
      </c>
      <c r="B59" s="85" t="s">
        <v>432</v>
      </c>
      <c r="C59" s="86"/>
      <c r="D59" s="87" t="s">
        <v>6</v>
      </c>
      <c r="E59" s="195"/>
      <c r="F59" s="55"/>
      <c r="G59" s="209"/>
      <c r="H59" s="209">
        <f t="shared" si="0"/>
        <v>0</v>
      </c>
    </row>
    <row r="60" spans="1:8" ht="15.75" x14ac:dyDescent="0.25">
      <c r="A60" s="230"/>
      <c r="B60" s="85" t="s">
        <v>433</v>
      </c>
      <c r="C60" s="86"/>
      <c r="D60" s="87" t="s">
        <v>6</v>
      </c>
      <c r="E60" s="87">
        <v>14</v>
      </c>
      <c r="F60" s="55"/>
      <c r="G60" s="209">
        <v>17</v>
      </c>
      <c r="H60" s="209">
        <f t="shared" si="0"/>
        <v>238</v>
      </c>
    </row>
    <row r="61" spans="1:8" ht="15.75" x14ac:dyDescent="0.25">
      <c r="A61" s="231"/>
      <c r="B61" s="85" t="s">
        <v>434</v>
      </c>
      <c r="C61" s="86"/>
      <c r="D61" s="87" t="s">
        <v>6</v>
      </c>
      <c r="E61" s="87">
        <v>53</v>
      </c>
      <c r="F61" s="55"/>
      <c r="G61" s="209">
        <v>4</v>
      </c>
      <c r="H61" s="209">
        <f t="shared" si="0"/>
        <v>212</v>
      </c>
    </row>
    <row r="62" spans="1:8" ht="15.75" x14ac:dyDescent="0.25">
      <c r="A62" s="55">
        <v>29</v>
      </c>
      <c r="B62" s="88" t="s">
        <v>440</v>
      </c>
      <c r="C62" s="86"/>
      <c r="D62" s="87" t="s">
        <v>6</v>
      </c>
      <c r="E62" s="87">
        <v>67</v>
      </c>
      <c r="F62" s="55"/>
      <c r="G62" s="209">
        <v>1</v>
      </c>
      <c r="H62" s="209">
        <f t="shared" si="0"/>
        <v>67</v>
      </c>
    </row>
    <row r="63" spans="1:8" ht="15.75" x14ac:dyDescent="0.25">
      <c r="A63" s="55">
        <v>30</v>
      </c>
      <c r="B63" s="88" t="s">
        <v>460</v>
      </c>
      <c r="C63" s="86"/>
      <c r="D63" s="87" t="s">
        <v>6</v>
      </c>
      <c r="E63" s="87">
        <v>67</v>
      </c>
      <c r="F63" s="55"/>
      <c r="G63" s="209">
        <v>10</v>
      </c>
      <c r="H63" s="209">
        <f t="shared" si="0"/>
        <v>670</v>
      </c>
    </row>
    <row r="64" spans="1:8" ht="15.75" x14ac:dyDescent="0.25">
      <c r="A64" s="55">
        <v>31</v>
      </c>
      <c r="B64" s="88" t="s">
        <v>441</v>
      </c>
      <c r="C64" s="86"/>
      <c r="D64" s="87" t="s">
        <v>270</v>
      </c>
      <c r="E64" s="87">
        <v>1</v>
      </c>
      <c r="F64" s="55"/>
      <c r="G64" s="209">
        <v>500</v>
      </c>
      <c r="H64" s="209">
        <f t="shared" si="0"/>
        <v>500</v>
      </c>
    </row>
    <row r="65" spans="1:8" ht="15.75" x14ac:dyDescent="0.25">
      <c r="A65" s="55">
        <v>32</v>
      </c>
      <c r="B65" s="88" t="s">
        <v>442</v>
      </c>
      <c r="C65" s="86"/>
      <c r="D65" s="87" t="s">
        <v>270</v>
      </c>
      <c r="E65" s="87">
        <v>1</v>
      </c>
      <c r="F65" s="55"/>
      <c r="G65" s="209">
        <v>300</v>
      </c>
      <c r="H65" s="209">
        <f t="shared" si="0"/>
        <v>300</v>
      </c>
    </row>
    <row r="66" spans="1:8" ht="15.75" x14ac:dyDescent="0.25">
      <c r="A66" s="55">
        <v>33</v>
      </c>
      <c r="B66" s="88" t="s">
        <v>443</v>
      </c>
      <c r="C66" s="86"/>
      <c r="D66" s="87" t="s">
        <v>5</v>
      </c>
      <c r="E66" s="87">
        <v>1</v>
      </c>
      <c r="F66" s="55"/>
      <c r="G66" s="209">
        <v>50</v>
      </c>
      <c r="H66" s="209">
        <f t="shared" si="0"/>
        <v>50</v>
      </c>
    </row>
    <row r="67" spans="1:8" ht="18.75" x14ac:dyDescent="0.25">
      <c r="A67" s="55">
        <v>34</v>
      </c>
      <c r="B67" s="88" t="s">
        <v>459</v>
      </c>
      <c r="C67" s="86"/>
      <c r="D67" s="87" t="s">
        <v>461</v>
      </c>
      <c r="E67" s="73">
        <v>10</v>
      </c>
      <c r="F67" s="55"/>
      <c r="G67" s="209">
        <v>4.95</v>
      </c>
      <c r="H67" s="209">
        <f t="shared" si="0"/>
        <v>49.5</v>
      </c>
    </row>
    <row r="68" spans="1:8" ht="15.75" x14ac:dyDescent="0.25">
      <c r="G68" s="146" t="s">
        <v>476</v>
      </c>
      <c r="H68" s="208">
        <f>SUM(H7:H67)</f>
        <v>118358</v>
      </c>
    </row>
    <row r="69" spans="1:8" ht="15.75" x14ac:dyDescent="0.25">
      <c r="G69" s="146" t="s">
        <v>477</v>
      </c>
      <c r="H69" s="208">
        <f>+ROUND(H68*0.21,2)</f>
        <v>24855.18</v>
      </c>
    </row>
    <row r="70" spans="1:8" ht="15.75" x14ac:dyDescent="0.25">
      <c r="G70" s="146" t="s">
        <v>478</v>
      </c>
      <c r="H70" s="209">
        <f>+H69+H68</f>
        <v>143213.18</v>
      </c>
    </row>
  </sheetData>
  <mergeCells count="3">
    <mergeCell ref="A30:A32"/>
    <mergeCell ref="A59:A61"/>
    <mergeCell ref="A1:E1"/>
  </mergeCells>
  <phoneticPr fontId="13" type="noConversion"/>
  <pageMargins left="0.39370078740157483" right="0.39370078740157483" top="0.39370078740157483" bottom="0.39370078740157483" header="0.31496062992125984" footer="0.31496062992125984"/>
  <pageSetup paperSize="9"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FC50-47DE-4B23-B0A8-41AC0A11983E}">
  <dimension ref="A1:F40"/>
  <sheetViews>
    <sheetView tabSelected="1" view="pageBreakPreview" topLeftCell="A8" zoomScale="85" zoomScaleNormal="100" zoomScaleSheetLayoutView="85" workbookViewId="0">
      <selection activeCell="O146" sqref="O146"/>
    </sheetView>
  </sheetViews>
  <sheetFormatPr defaultRowHeight="15" x14ac:dyDescent="0.25"/>
  <cols>
    <col min="2" max="2" width="47" customWidth="1"/>
    <col min="5" max="5" width="12.140625" customWidth="1"/>
  </cols>
  <sheetData>
    <row r="1" spans="1:6" ht="15.75" x14ac:dyDescent="0.25">
      <c r="A1" s="213" t="s">
        <v>81</v>
      </c>
      <c r="B1" s="213"/>
      <c r="C1" s="213"/>
      <c r="D1" s="213"/>
      <c r="E1" s="19"/>
      <c r="F1" s="19"/>
    </row>
    <row r="2" spans="1:6" ht="15.75" x14ac:dyDescent="0.25">
      <c r="A2" s="19"/>
      <c r="B2" s="19"/>
      <c r="C2" s="19"/>
      <c r="D2" s="19"/>
      <c r="E2" s="19"/>
      <c r="F2" s="19"/>
    </row>
    <row r="3" spans="1:6" ht="15.75" x14ac:dyDescent="0.25">
      <c r="A3" s="19"/>
      <c r="B3" s="19" t="s">
        <v>493</v>
      </c>
      <c r="C3" s="19"/>
      <c r="D3" s="19"/>
      <c r="E3" s="19"/>
      <c r="F3" s="19"/>
    </row>
    <row r="4" spans="1:6" ht="31.5" x14ac:dyDescent="0.25">
      <c r="A4" s="71" t="s">
        <v>0</v>
      </c>
      <c r="B4" s="71" t="s">
        <v>296</v>
      </c>
      <c r="C4" s="71" t="s">
        <v>1</v>
      </c>
      <c r="D4" s="71" t="s">
        <v>2</v>
      </c>
      <c r="E4" s="95" t="s">
        <v>467</v>
      </c>
      <c r="F4" s="95" t="s">
        <v>480</v>
      </c>
    </row>
    <row r="5" spans="1:6" ht="15.75" x14ac:dyDescent="0.25">
      <c r="A5" s="36">
        <v>1</v>
      </c>
      <c r="B5" s="72" t="s">
        <v>297</v>
      </c>
      <c r="C5" s="73" t="s">
        <v>298</v>
      </c>
      <c r="D5" s="73">
        <v>1</v>
      </c>
      <c r="E5" s="209">
        <v>1135.3800000000001</v>
      </c>
      <c r="F5" s="209">
        <f t="shared" ref="F5:F36" si="0">+ROUND(E5*D5,2)</f>
        <v>1135.3800000000001</v>
      </c>
    </row>
    <row r="6" spans="1:6" s="11" customFormat="1" ht="31.5" x14ac:dyDescent="0.25">
      <c r="A6" s="73">
        <v>2</v>
      </c>
      <c r="B6" s="72" t="s">
        <v>299</v>
      </c>
      <c r="C6" s="73" t="s">
        <v>298</v>
      </c>
      <c r="D6" s="73">
        <v>1</v>
      </c>
      <c r="E6" s="209">
        <v>1693.99</v>
      </c>
      <c r="F6" s="209">
        <f t="shared" si="0"/>
        <v>1693.99</v>
      </c>
    </row>
    <row r="7" spans="1:6" s="11" customFormat="1" ht="15.75" x14ac:dyDescent="0.25">
      <c r="A7" s="221" t="s">
        <v>300</v>
      </c>
      <c r="B7" s="221"/>
      <c r="C7" s="221"/>
      <c r="D7" s="221"/>
      <c r="E7" s="147"/>
      <c r="F7" s="147"/>
    </row>
    <row r="8" spans="1:6" s="11" customFormat="1" ht="47.25" x14ac:dyDescent="0.25">
      <c r="A8" s="41" t="s">
        <v>201</v>
      </c>
      <c r="B8" s="74" t="s">
        <v>301</v>
      </c>
      <c r="C8" s="75" t="s">
        <v>302</v>
      </c>
      <c r="D8" s="73">
        <v>159</v>
      </c>
      <c r="E8" s="209">
        <v>6.81</v>
      </c>
      <c r="F8" s="209">
        <f t="shared" si="0"/>
        <v>1082.79</v>
      </c>
    </row>
    <row r="9" spans="1:6" s="11" customFormat="1" ht="31.5" x14ac:dyDescent="0.25">
      <c r="A9" s="41" t="s">
        <v>360</v>
      </c>
      <c r="B9" s="74" t="s">
        <v>60</v>
      </c>
      <c r="C9" s="75" t="s">
        <v>302</v>
      </c>
      <c r="D9" s="73">
        <v>565</v>
      </c>
      <c r="E9" s="209">
        <v>1.7</v>
      </c>
      <c r="F9" s="209">
        <f t="shared" si="0"/>
        <v>960.5</v>
      </c>
    </row>
    <row r="10" spans="1:6" s="11" customFormat="1" ht="18.75" x14ac:dyDescent="0.25">
      <c r="A10" s="41" t="s">
        <v>361</v>
      </c>
      <c r="B10" s="74" t="s">
        <v>62</v>
      </c>
      <c r="C10" s="75" t="s">
        <v>302</v>
      </c>
      <c r="D10" s="73">
        <v>36</v>
      </c>
      <c r="E10" s="209">
        <v>40.869999999999997</v>
      </c>
      <c r="F10" s="209">
        <f t="shared" si="0"/>
        <v>1471.32</v>
      </c>
    </row>
    <row r="11" spans="1:6" ht="18.75" x14ac:dyDescent="0.25">
      <c r="A11" s="41" t="s">
        <v>362</v>
      </c>
      <c r="B11" s="74" t="s">
        <v>303</v>
      </c>
      <c r="C11" s="75" t="s">
        <v>302</v>
      </c>
      <c r="D11" s="73">
        <v>53</v>
      </c>
      <c r="E11" s="209">
        <v>1.36</v>
      </c>
      <c r="F11" s="209">
        <f t="shared" si="0"/>
        <v>72.08</v>
      </c>
    </row>
    <row r="12" spans="1:6" ht="18.75" x14ac:dyDescent="0.25">
      <c r="A12" s="41" t="s">
        <v>363</v>
      </c>
      <c r="B12" s="74" t="s">
        <v>304</v>
      </c>
      <c r="C12" s="75" t="s">
        <v>302</v>
      </c>
      <c r="D12" s="73">
        <v>27</v>
      </c>
      <c r="E12" s="209">
        <v>36.33</v>
      </c>
      <c r="F12" s="209">
        <f t="shared" si="0"/>
        <v>980.91</v>
      </c>
    </row>
    <row r="13" spans="1:6" ht="18.75" x14ac:dyDescent="0.25">
      <c r="A13" s="41" t="s">
        <v>364</v>
      </c>
      <c r="B13" s="74" t="s">
        <v>305</v>
      </c>
      <c r="C13" s="75" t="s">
        <v>302</v>
      </c>
      <c r="D13" s="73">
        <v>128</v>
      </c>
      <c r="E13" s="209">
        <v>44.33</v>
      </c>
      <c r="F13" s="209">
        <f t="shared" si="0"/>
        <v>5674.24</v>
      </c>
    </row>
    <row r="14" spans="1:6" ht="18.75" x14ac:dyDescent="0.25">
      <c r="A14" s="41" t="s">
        <v>365</v>
      </c>
      <c r="B14" s="74" t="s">
        <v>306</v>
      </c>
      <c r="C14" s="75" t="s">
        <v>302</v>
      </c>
      <c r="D14" s="73">
        <v>565</v>
      </c>
      <c r="E14" s="209">
        <v>1.7</v>
      </c>
      <c r="F14" s="209">
        <f t="shared" si="0"/>
        <v>960.5</v>
      </c>
    </row>
    <row r="15" spans="1:6" ht="31.5" x14ac:dyDescent="0.25">
      <c r="A15" s="41" t="s">
        <v>366</v>
      </c>
      <c r="B15" s="74" t="s">
        <v>307</v>
      </c>
      <c r="C15" s="75" t="s">
        <v>302</v>
      </c>
      <c r="D15" s="73">
        <v>720</v>
      </c>
      <c r="E15" s="209">
        <v>3.24</v>
      </c>
      <c r="F15" s="209">
        <f t="shared" si="0"/>
        <v>2332.8000000000002</v>
      </c>
    </row>
    <row r="16" spans="1:6" ht="31.5" x14ac:dyDescent="0.25">
      <c r="A16" s="41" t="s">
        <v>367</v>
      </c>
      <c r="B16" s="74" t="s">
        <v>308</v>
      </c>
      <c r="C16" s="73" t="s">
        <v>6</v>
      </c>
      <c r="D16" s="73">
        <v>373</v>
      </c>
      <c r="E16" s="209">
        <v>16.02</v>
      </c>
      <c r="F16" s="209">
        <f t="shared" si="0"/>
        <v>5975.46</v>
      </c>
    </row>
    <row r="17" spans="1:6" s="15" customFormat="1" ht="47.25" x14ac:dyDescent="0.25">
      <c r="A17" s="41" t="s">
        <v>368</v>
      </c>
      <c r="B17" s="74" t="s">
        <v>309</v>
      </c>
      <c r="C17" s="75" t="s">
        <v>270</v>
      </c>
      <c r="D17" s="73">
        <v>1</v>
      </c>
      <c r="E17" s="209">
        <v>3411.95</v>
      </c>
      <c r="F17" s="209">
        <f t="shared" si="0"/>
        <v>3411.95</v>
      </c>
    </row>
    <row r="18" spans="1:6" ht="47.25" x14ac:dyDescent="0.25">
      <c r="A18" s="41" t="s">
        <v>369</v>
      </c>
      <c r="B18" s="74" t="s">
        <v>310</v>
      </c>
      <c r="C18" s="75" t="s">
        <v>270</v>
      </c>
      <c r="D18" s="73">
        <v>2</v>
      </c>
      <c r="E18" s="209">
        <v>3411.95</v>
      </c>
      <c r="F18" s="209">
        <f t="shared" si="0"/>
        <v>6823.9</v>
      </c>
    </row>
    <row r="19" spans="1:6" ht="15.75" x14ac:dyDescent="0.25">
      <c r="A19" s="41" t="s">
        <v>370</v>
      </c>
      <c r="B19" s="72" t="s">
        <v>311</v>
      </c>
      <c r="C19" s="73" t="s">
        <v>232</v>
      </c>
      <c r="D19" s="73">
        <v>1</v>
      </c>
      <c r="E19" s="209">
        <v>409.25</v>
      </c>
      <c r="F19" s="209">
        <f t="shared" si="0"/>
        <v>409.25</v>
      </c>
    </row>
    <row r="20" spans="1:6" ht="15.75" x14ac:dyDescent="0.25">
      <c r="A20" s="41" t="s">
        <v>371</v>
      </c>
      <c r="B20" s="72" t="s">
        <v>312</v>
      </c>
      <c r="C20" s="73" t="s">
        <v>232</v>
      </c>
      <c r="D20" s="73">
        <v>2</v>
      </c>
      <c r="E20" s="209">
        <v>173.91</v>
      </c>
      <c r="F20" s="209">
        <f t="shared" si="0"/>
        <v>347.82</v>
      </c>
    </row>
    <row r="21" spans="1:6" ht="15.75" x14ac:dyDescent="0.25">
      <c r="A21" s="41" t="s">
        <v>372</v>
      </c>
      <c r="B21" s="72" t="s">
        <v>313</v>
      </c>
      <c r="C21" s="73" t="s">
        <v>232</v>
      </c>
      <c r="D21" s="73">
        <v>2</v>
      </c>
      <c r="E21" s="209">
        <v>955.75</v>
      </c>
      <c r="F21" s="209">
        <f t="shared" si="0"/>
        <v>1911.5</v>
      </c>
    </row>
    <row r="22" spans="1:6" ht="15.75" x14ac:dyDescent="0.25">
      <c r="A22" s="41" t="s">
        <v>373</v>
      </c>
      <c r="B22" s="72" t="s">
        <v>314</v>
      </c>
      <c r="C22" s="73" t="s">
        <v>232</v>
      </c>
      <c r="D22" s="73">
        <v>4</v>
      </c>
      <c r="E22" s="209">
        <v>342.92</v>
      </c>
      <c r="F22" s="209">
        <f t="shared" si="0"/>
        <v>1371.68</v>
      </c>
    </row>
    <row r="23" spans="1:6" ht="15.75" x14ac:dyDescent="0.25">
      <c r="A23" s="41" t="s">
        <v>374</v>
      </c>
      <c r="B23" s="72" t="s">
        <v>315</v>
      </c>
      <c r="C23" s="73" t="s">
        <v>232</v>
      </c>
      <c r="D23" s="73">
        <v>1</v>
      </c>
      <c r="E23" s="209">
        <v>252</v>
      </c>
      <c r="F23" s="209">
        <f t="shared" si="0"/>
        <v>252</v>
      </c>
    </row>
    <row r="24" spans="1:6" ht="15.75" x14ac:dyDescent="0.25">
      <c r="A24" s="41" t="s">
        <v>375</v>
      </c>
      <c r="B24" s="72" t="s">
        <v>316</v>
      </c>
      <c r="C24" s="73" t="s">
        <v>232</v>
      </c>
      <c r="D24" s="73">
        <v>2</v>
      </c>
      <c r="E24" s="209">
        <v>34.42</v>
      </c>
      <c r="F24" s="209">
        <f t="shared" si="0"/>
        <v>68.84</v>
      </c>
    </row>
    <row r="25" spans="1:6" ht="15.75" x14ac:dyDescent="0.25">
      <c r="A25" s="41" t="s">
        <v>376</v>
      </c>
      <c r="B25" s="72" t="s">
        <v>317</v>
      </c>
      <c r="C25" s="73" t="s">
        <v>232</v>
      </c>
      <c r="D25" s="73">
        <v>4</v>
      </c>
      <c r="E25" s="209">
        <v>223.79</v>
      </c>
      <c r="F25" s="209">
        <f t="shared" si="0"/>
        <v>895.16</v>
      </c>
    </row>
    <row r="26" spans="1:6" ht="15.75" x14ac:dyDescent="0.25">
      <c r="A26" s="41" t="s">
        <v>377</v>
      </c>
      <c r="B26" s="72" t="s">
        <v>318</v>
      </c>
      <c r="C26" s="73" t="s">
        <v>232</v>
      </c>
      <c r="D26" s="73">
        <v>1</v>
      </c>
      <c r="E26" s="209">
        <v>111.69</v>
      </c>
      <c r="F26" s="209">
        <f t="shared" si="0"/>
        <v>111.69</v>
      </c>
    </row>
    <row r="27" spans="1:6" ht="15.75" x14ac:dyDescent="0.25">
      <c r="A27" s="41" t="s">
        <v>378</v>
      </c>
      <c r="B27" s="72" t="s">
        <v>319</v>
      </c>
      <c r="C27" s="73" t="s">
        <v>232</v>
      </c>
      <c r="D27" s="73">
        <v>1</v>
      </c>
      <c r="E27" s="209">
        <v>123.51</v>
      </c>
      <c r="F27" s="209">
        <f t="shared" si="0"/>
        <v>123.51</v>
      </c>
    </row>
    <row r="28" spans="1:6" ht="15.75" x14ac:dyDescent="0.25">
      <c r="A28" s="41" t="s">
        <v>379</v>
      </c>
      <c r="B28" s="72" t="s">
        <v>320</v>
      </c>
      <c r="C28" s="73" t="s">
        <v>232</v>
      </c>
      <c r="D28" s="73">
        <v>1</v>
      </c>
      <c r="E28" s="209">
        <v>25.61</v>
      </c>
      <c r="F28" s="209">
        <f t="shared" si="0"/>
        <v>25.61</v>
      </c>
    </row>
    <row r="29" spans="1:6" ht="15.75" x14ac:dyDescent="0.25">
      <c r="A29" s="41" t="s">
        <v>380</v>
      </c>
      <c r="B29" s="72" t="s">
        <v>321</v>
      </c>
      <c r="C29" s="73" t="s">
        <v>232</v>
      </c>
      <c r="D29" s="73">
        <v>1</v>
      </c>
      <c r="E29" s="209">
        <v>28.42</v>
      </c>
      <c r="F29" s="209">
        <f t="shared" si="0"/>
        <v>28.42</v>
      </c>
    </row>
    <row r="30" spans="1:6" ht="15.75" x14ac:dyDescent="0.25">
      <c r="A30" s="41" t="s">
        <v>381</v>
      </c>
      <c r="B30" s="72" t="s">
        <v>322</v>
      </c>
      <c r="C30" s="73" t="s">
        <v>232</v>
      </c>
      <c r="D30" s="73">
        <v>1</v>
      </c>
      <c r="E30" s="209">
        <v>30</v>
      </c>
      <c r="F30" s="209">
        <f t="shared" si="0"/>
        <v>30</v>
      </c>
    </row>
    <row r="31" spans="1:6" ht="15.75" x14ac:dyDescent="0.25">
      <c r="A31" s="41" t="s">
        <v>382</v>
      </c>
      <c r="B31" s="72" t="s">
        <v>323</v>
      </c>
      <c r="C31" s="73" t="s">
        <v>232</v>
      </c>
      <c r="D31" s="73">
        <v>1</v>
      </c>
      <c r="E31" s="209">
        <v>15.29</v>
      </c>
      <c r="F31" s="209">
        <f t="shared" si="0"/>
        <v>15.29</v>
      </c>
    </row>
    <row r="32" spans="1:6" ht="15.75" x14ac:dyDescent="0.25">
      <c r="A32" s="41" t="s">
        <v>383</v>
      </c>
      <c r="B32" s="72" t="s">
        <v>324</v>
      </c>
      <c r="C32" s="73" t="s">
        <v>232</v>
      </c>
      <c r="D32" s="73">
        <v>2</v>
      </c>
      <c r="E32" s="209">
        <v>19.93</v>
      </c>
      <c r="F32" s="209">
        <f t="shared" si="0"/>
        <v>39.86</v>
      </c>
    </row>
    <row r="33" spans="1:6" ht="15.75" x14ac:dyDescent="0.25">
      <c r="A33" s="41" t="s">
        <v>384</v>
      </c>
      <c r="B33" s="72" t="s">
        <v>325</v>
      </c>
      <c r="C33" s="73" t="s">
        <v>232</v>
      </c>
      <c r="D33" s="73">
        <v>4</v>
      </c>
      <c r="E33" s="209">
        <v>11.01</v>
      </c>
      <c r="F33" s="209">
        <f t="shared" si="0"/>
        <v>44.04</v>
      </c>
    </row>
    <row r="34" spans="1:6" ht="31.5" x14ac:dyDescent="0.25">
      <c r="A34" s="41" t="s">
        <v>385</v>
      </c>
      <c r="B34" s="72" t="s">
        <v>326</v>
      </c>
      <c r="C34" s="73" t="s">
        <v>6</v>
      </c>
      <c r="D34" s="73">
        <v>10</v>
      </c>
      <c r="E34" s="209">
        <v>79.540000000000006</v>
      </c>
      <c r="F34" s="209">
        <f t="shared" si="0"/>
        <v>795.4</v>
      </c>
    </row>
    <row r="35" spans="1:6" ht="31.5" x14ac:dyDescent="0.25">
      <c r="A35" s="41" t="s">
        <v>386</v>
      </c>
      <c r="B35" s="72" t="s">
        <v>327</v>
      </c>
      <c r="C35" s="73" t="s">
        <v>6</v>
      </c>
      <c r="D35" s="73">
        <v>7</v>
      </c>
      <c r="E35" s="209">
        <v>56.73</v>
      </c>
      <c r="F35" s="209">
        <f t="shared" si="0"/>
        <v>397.11</v>
      </c>
    </row>
    <row r="36" spans="1:6" ht="31.5" x14ac:dyDescent="0.25">
      <c r="A36" s="41" t="s">
        <v>387</v>
      </c>
      <c r="B36" s="72" t="s">
        <v>328</v>
      </c>
      <c r="C36" s="73" t="s">
        <v>6</v>
      </c>
      <c r="D36" s="73">
        <v>373</v>
      </c>
      <c r="E36" s="209">
        <v>3</v>
      </c>
      <c r="F36" s="209">
        <f t="shared" si="0"/>
        <v>1119</v>
      </c>
    </row>
    <row r="37" spans="1:6" ht="31.5" x14ac:dyDescent="0.25">
      <c r="A37" s="41" t="s">
        <v>388</v>
      </c>
      <c r="B37" s="74" t="s">
        <v>329</v>
      </c>
      <c r="C37" s="75" t="s">
        <v>270</v>
      </c>
      <c r="D37" s="75">
        <v>3</v>
      </c>
      <c r="E37" s="209">
        <v>70</v>
      </c>
      <c r="F37" s="209">
        <f t="shared" ref="F37" si="1">+ROUND(E37*D37,2)</f>
        <v>210</v>
      </c>
    </row>
    <row r="38" spans="1:6" x14ac:dyDescent="0.25">
      <c r="E38" s="13" t="s">
        <v>476</v>
      </c>
      <c r="F38" s="208">
        <f>SUM(F5:F37)</f>
        <v>40772.000000000007</v>
      </c>
    </row>
    <row r="39" spans="1:6" x14ac:dyDescent="0.25">
      <c r="E39" s="13" t="s">
        <v>494</v>
      </c>
      <c r="F39" s="208">
        <f>+ROUND(F38*0.21,2)</f>
        <v>8562.1200000000008</v>
      </c>
    </row>
    <row r="40" spans="1:6" x14ac:dyDescent="0.25">
      <c r="E40" s="13" t="s">
        <v>478</v>
      </c>
      <c r="F40" s="209">
        <f>+F39+F38</f>
        <v>49334.12000000001</v>
      </c>
    </row>
  </sheetData>
  <mergeCells count="2">
    <mergeCell ref="A1:D1"/>
    <mergeCell ref="A7:D7"/>
  </mergeCells>
  <pageMargins left="0.7" right="0.7" top="0.75" bottom="0.75" header="0.3" footer="0.3"/>
  <pageSetup paperSize="9" scale="91"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7</vt:i4>
      </vt:variant>
      <vt:variant>
        <vt:lpstr>Įvardytieji diapazonai</vt:lpstr>
      </vt:variant>
      <vt:variant>
        <vt:i4>2</vt:i4>
      </vt:variant>
    </vt:vector>
  </HeadingPairs>
  <TitlesOfParts>
    <vt:vector size="9" baseType="lpstr">
      <vt:lpstr>Susisiekimo dalis</vt:lpstr>
      <vt:lpstr>ESO dalis (tiekimas)</vt:lpstr>
      <vt:lpstr>ESO dalis iškėlimas</vt:lpstr>
      <vt:lpstr>Lietaus nuotekos</vt:lpstr>
      <vt:lpstr>Apšvietimas</vt:lpstr>
      <vt:lpstr>Elektroniniai ryšiai</vt:lpstr>
      <vt:lpstr>Vandentiekis</vt:lpstr>
      <vt:lpstr>'Susisiekimo dalis'!Print_Area</vt:lpstr>
      <vt:lpstr>Vandentiekis!Print_Area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rimvydasj</dc:creator>
  <cp:lastModifiedBy>Vaidotas Kaklys</cp:lastModifiedBy>
  <cp:lastPrinted>2024-08-01T06:31:03Z</cp:lastPrinted>
  <dcterms:created xsi:type="dcterms:W3CDTF">2016-07-07T06:24:25Z</dcterms:created>
  <dcterms:modified xsi:type="dcterms:W3CDTF">2024-08-26T07:51:22Z</dcterms:modified>
</cp:coreProperties>
</file>