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brsk\Desktop\Rusiuot\Pirkimai\CENTRALIZUOTI pirkimai\2018-CP-6 Finansinio audito paslaugos\SUTARTYS\Pasirašytos\"/>
    </mc:Choice>
  </mc:AlternateContent>
  <bookViews>
    <workbookView xWindow="360" yWindow="525" windowWidth="20130" windowHeight="7320" tabRatio="1000" activeTab="21"/>
  </bookViews>
  <sheets>
    <sheet name="LE" sheetId="10" r:id="rId1"/>
    <sheet name="ESO" sheetId="5" r:id="rId2"/>
    <sheet name="LEG" sheetId="4" r:id="rId3"/>
    <sheet name="LITGAS" sheetId="6" r:id="rId4"/>
    <sheet name="LET" sheetId="2" r:id="rId5"/>
    <sheet name="VAC" sheetId="8" r:id="rId6"/>
    <sheet name="TIC" sheetId="7" r:id="rId7"/>
    <sheet name="VKJ" sheetId="9" r:id="rId8"/>
    <sheet name="KKJ" sheetId="31" r:id="rId9"/>
    <sheet name="ET" sheetId="14" r:id="rId10"/>
    <sheet name="EnePro" sheetId="22" r:id="rId11"/>
    <sheet name="NTV" sheetId="23" r:id="rId12"/>
    <sheet name="TV" sheetId="11" r:id="rId13"/>
    <sheet name="ERK" sheetId="24" r:id="rId14"/>
    <sheet name="ESC" sheetId="25" r:id="rId15"/>
    <sheet name="DLC" sheetId="32" r:id="rId16"/>
    <sheet name="EMA" sheetId="17" r:id="rId17"/>
    <sheet name="GE SIA" sheetId="20" r:id="rId18"/>
    <sheet name="GE OU" sheetId="27" r:id="rId19"/>
    <sheet name=" GE SpZoo" sheetId="28" r:id="rId20"/>
    <sheet name="Tuuleenergia OÜ" sheetId="29" r:id="rId21"/>
    <sheet name="Pasiūlymo kaina" sheetId="13" r:id="rId22"/>
  </sheets>
  <definedNames>
    <definedName name="_ftn1" localSheetId="0">LE!#REF!</definedName>
    <definedName name="_ftn2" localSheetId="0">LE!#REF!</definedName>
    <definedName name="_xlnm.Print_Area" localSheetId="19">' GE SpZoo'!$B$1:$E$14</definedName>
    <definedName name="_xlnm.Print_Area" localSheetId="16">EMA!$B$1:$E$16</definedName>
    <definedName name="_xlnm.Print_Area" localSheetId="10">EnePro!$B$1:$E$15</definedName>
    <definedName name="_xlnm.Print_Area" localSheetId="13">ERK!$B$1:$E$15</definedName>
    <definedName name="_xlnm.Print_Area" localSheetId="14">ESC!$B$1:$E$15</definedName>
    <definedName name="_xlnm.Print_Area" localSheetId="1">ESO!$B$1:$F$15</definedName>
    <definedName name="_xlnm.Print_Area" localSheetId="9">ET!$B$1:$E$15</definedName>
    <definedName name="_xlnm.Print_Area" localSheetId="18">'GE OU'!$B$1:$E$14</definedName>
    <definedName name="_xlnm.Print_Area" localSheetId="17">'GE SIA'!$B$1:$E$14</definedName>
    <definedName name="_xlnm.Print_Area" localSheetId="0">LE!$B$1:$F$19</definedName>
    <definedName name="_xlnm.Print_Area" localSheetId="2">LEG!$A$1:$D$16</definedName>
    <definedName name="_xlnm.Print_Area" localSheetId="4">LET!$A$1:$D$16</definedName>
    <definedName name="_xlnm.Print_Area" localSheetId="3">LITGAS!$A$1:$D$16</definedName>
    <definedName name="_xlnm.Print_Area" localSheetId="11">NTV!$B$1:$E$15</definedName>
    <definedName name="_xlnm.Print_Area" localSheetId="21">'Pasiūlymo kaina'!$A$1:$B$10</definedName>
    <definedName name="_xlnm.Print_Area" localSheetId="6">TIC!$B$1:$E$15</definedName>
    <definedName name="_xlnm.Print_Area" localSheetId="20">'Tuuleenergia OÜ'!$B$1:$E$13</definedName>
    <definedName name="_xlnm.Print_Area" localSheetId="12">TV!$B$1:$E$15</definedName>
    <definedName name="_xlnm.Print_Area" localSheetId="5">VAC!$B$1:$E$15</definedName>
    <definedName name="_xlnm.Print_Area" localSheetId="7">VKJ!$B$1:$E$15</definedName>
  </definedNames>
  <calcPr calcId="152511"/>
</workbook>
</file>

<file path=xl/calcChain.xml><?xml version="1.0" encoding="utf-8"?>
<calcChain xmlns="http://schemas.openxmlformats.org/spreadsheetml/2006/main">
  <c r="D16" i="10" l="1"/>
  <c r="E7" i="6" l="1"/>
  <c r="E8" i="11" l="1"/>
  <c r="E8" i="32"/>
  <c r="E9" i="29" l="1"/>
  <c r="E9" i="28"/>
  <c r="E9" i="27"/>
  <c r="E9" i="20"/>
  <c r="D11" i="29" l="1"/>
  <c r="E8" i="29"/>
  <c r="D11" i="28"/>
  <c r="D12" i="23"/>
  <c r="E7" i="28"/>
  <c r="D11" i="27"/>
  <c r="E7" i="27"/>
  <c r="D11" i="20"/>
  <c r="D13" i="17"/>
  <c r="E7" i="20"/>
  <c r="D12" i="32" l="1"/>
  <c r="D12" i="11"/>
  <c r="D12" i="25"/>
  <c r="D12" i="24"/>
  <c r="D12" i="31"/>
  <c r="D12" i="22"/>
  <c r="D12" i="14"/>
  <c r="D12" i="9"/>
  <c r="D12" i="7"/>
  <c r="E8" i="8"/>
  <c r="E9" i="8"/>
  <c r="E10" i="8"/>
  <c r="E11" i="8"/>
  <c r="D12" i="8"/>
  <c r="E10" i="28" l="1"/>
  <c r="E10" i="27"/>
  <c r="E8" i="25"/>
  <c r="E8" i="24"/>
  <c r="E8" i="31"/>
  <c r="E8" i="23"/>
  <c r="E8" i="22"/>
  <c r="E8" i="17"/>
  <c r="E8" i="14"/>
  <c r="E8" i="9"/>
  <c r="E8" i="7"/>
  <c r="E10" i="29"/>
  <c r="E11" i="32" l="1"/>
  <c r="E10" i="32"/>
  <c r="E9" i="32"/>
  <c r="E7" i="32"/>
  <c r="E11" i="11"/>
  <c r="E10" i="11"/>
  <c r="E9" i="11"/>
  <c r="E7" i="11"/>
  <c r="E7" i="29"/>
  <c r="E12" i="29" s="1"/>
  <c r="E8" i="28"/>
  <c r="E12" i="28" s="1"/>
  <c r="E8" i="27"/>
  <c r="E12" i="27" s="1"/>
  <c r="E10" i="20"/>
  <c r="E8" i="20"/>
  <c r="E11" i="25"/>
  <c r="E10" i="25"/>
  <c r="E9" i="25"/>
  <c r="E7" i="25"/>
  <c r="E11" i="24"/>
  <c r="E10" i="24"/>
  <c r="E9" i="24"/>
  <c r="E7" i="24"/>
  <c r="E11" i="31"/>
  <c r="E10" i="31"/>
  <c r="E9" i="31"/>
  <c r="E7" i="31"/>
  <c r="E11" i="23"/>
  <c r="E10" i="23"/>
  <c r="E9" i="23"/>
  <c r="E7" i="23"/>
  <c r="E11" i="22"/>
  <c r="E10" i="22"/>
  <c r="E9" i="22"/>
  <c r="E7" i="22"/>
  <c r="E12" i="17"/>
  <c r="E11" i="17"/>
  <c r="E10" i="17"/>
  <c r="E9" i="17"/>
  <c r="E7" i="17"/>
  <c r="E11" i="14"/>
  <c r="E10" i="14"/>
  <c r="E9" i="14"/>
  <c r="E7" i="14"/>
  <c r="E11" i="9"/>
  <c r="E10" i="9"/>
  <c r="E9" i="9"/>
  <c r="E7" i="9"/>
  <c r="E11" i="7"/>
  <c r="E10" i="7"/>
  <c r="E9" i="7"/>
  <c r="E7" i="7"/>
  <c r="D13" i="2"/>
  <c r="E12" i="2"/>
  <c r="E11" i="2"/>
  <c r="E10" i="2"/>
  <c r="E9" i="2"/>
  <c r="E8" i="2"/>
  <c r="E7" i="2"/>
  <c r="D13" i="6"/>
  <c r="E12" i="6"/>
  <c r="E11" i="6"/>
  <c r="E10" i="6"/>
  <c r="E9" i="6"/>
  <c r="E8" i="6"/>
  <c r="D13" i="4"/>
  <c r="E12" i="4"/>
  <c r="E11" i="4"/>
  <c r="E10" i="4"/>
  <c r="E9" i="4"/>
  <c r="E8" i="4"/>
  <c r="E7" i="4"/>
  <c r="E13" i="10"/>
  <c r="E14" i="10"/>
  <c r="E13" i="32" l="1"/>
  <c r="E13" i="25"/>
  <c r="E13" i="23"/>
  <c r="E13" i="24"/>
  <c r="E14" i="17"/>
  <c r="E12" i="20"/>
  <c r="E14" i="2"/>
  <c r="E14" i="6"/>
  <c r="E14" i="4"/>
  <c r="E13" i="11"/>
  <c r="E13" i="31"/>
  <c r="E13" i="22"/>
  <c r="E13" i="14"/>
  <c r="E13" i="9"/>
  <c r="E13" i="7"/>
  <c r="E7" i="8"/>
  <c r="E13" i="8" l="1"/>
  <c r="D13" i="5" l="1"/>
  <c r="E12" i="5"/>
  <c r="E15" i="10"/>
  <c r="E10" i="10" l="1"/>
  <c r="E12" i="10"/>
  <c r="E11" i="10"/>
  <c r="E9" i="10"/>
  <c r="E8" i="10"/>
  <c r="E7" i="10"/>
  <c r="E11" i="5"/>
  <c r="E10" i="5"/>
  <c r="E9" i="5"/>
  <c r="E8" i="5"/>
  <c r="E7" i="5"/>
  <c r="E14" i="5" l="1"/>
  <c r="E17" i="10"/>
  <c r="B4" i="13" s="1"/>
  <c r="B5" i="13" s="1"/>
  <c r="B6" i="13" l="1"/>
</calcChain>
</file>

<file path=xl/sharedStrings.xml><?xml version="1.0" encoding="utf-8"?>
<sst xmlns="http://schemas.openxmlformats.org/spreadsheetml/2006/main" count="324" uniqueCount="60">
  <si>
    <t>AB „Lietuvos energijos gamyba“</t>
  </si>
  <si>
    <t>UAB „LITGAS“</t>
  </si>
  <si>
    <t>UAB Technologijų ir inovacijų centras</t>
  </si>
  <si>
    <t>UAB Verslo aptarnavimo centras</t>
  </si>
  <si>
    <t>"Lietuvos energija", UAB</t>
  </si>
  <si>
    <t>PVM (21 proc.)</t>
  </si>
  <si>
    <t>Energijos tiekimas UAB</t>
  </si>
  <si>
    <t>Reguliuojamos veiklos metinių ataskaitų auditas</t>
  </si>
  <si>
    <t>Metinių ataskaitų ir metinio pranešimo vertimas į anglų kalbą</t>
  </si>
  <si>
    <t>Tarpinių Bendrovės ataskaitų ir tarpinio pranešimo vertimas į anglų kalbą</t>
  </si>
  <si>
    <t>Paslaugos pavadinimas</t>
  </si>
  <si>
    <t xml:space="preserve">Paslaugos lyginamasis svoris </t>
  </si>
  <si>
    <t xml:space="preserve">Įkainiai EUR be PVM su lyginamuoju svoriu (2 stulpelis * 3 stulpelis) </t>
  </si>
  <si>
    <t>Įkainiai EUR be PVM (nurodomi be paslaugos lyginamojo svorio)</t>
  </si>
  <si>
    <t>AB „Energijos skirstymo operatorius“</t>
  </si>
  <si>
    <t>Tarpinė Bendrovės ir jos konsoliduojamų dukterinių įmonių finansinių ataskaitų peržiūra ir su tuo susiję darbai pagal techninės specifikacijos 3.7 – 3.8 punktus</t>
  </si>
  <si>
    <t>Geton Energy SIA</t>
  </si>
  <si>
    <t>Metinis auditas ir su tuo susiję darbai, aprašyti techninės specifikacijos (III dalis) 3.1-3.2 punktuose</t>
  </si>
  <si>
    <t>Metinis auditas ir su tuo susiję darbai, aprašyti techninės specifikacijos (I dalis) 3.1-3.2 punktuose</t>
  </si>
  <si>
    <t>Metinis auditas ir su tuo susiję darbai, aprašyti techninės specifikacijos (II dalis) 3.1-3.2 punktuose</t>
  </si>
  <si>
    <t xml:space="preserve">Rekomendacijų laiškas vadovybei, kaip aprašyta techninės specifikacijos (II dalis) 3.8 – 3.9 punktuose </t>
  </si>
  <si>
    <t>* Apskaičiuojama 1 metų paslaugų kainą (sudėtus įkainius) padauginus iš 3 (maksimalios galimos sutarties trukmės metais).</t>
  </si>
  <si>
    <t>Pasiūlymo kaina su lyginamuoju svoriu, naudojama tik pasiūlymų vertinimui EUR be PVM:</t>
  </si>
  <si>
    <t xml:space="preserve">Pasiūlymo kaina su lyginamuoju svoriu, naudojama tik pasiūlymų vertinimui EUR su PVM [1] </t>
  </si>
  <si>
    <t>Pasiūlymo kaina su lyginamuoju svoriu, naudojama tik pasiūlymų vertinimui EUR be PVM*:</t>
  </si>
  <si>
    <t>UAB „Transporto valdymas“</t>
  </si>
  <si>
    <t xml:space="preserve">Eil. Nr. </t>
  </si>
  <si>
    <t>Konsoliduotų finansinių ataskaitu, pranesimo vertimas, kaip aprašyta techninės specifikacijos ( I dalies) 3.3 punkte</t>
  </si>
  <si>
    <t xml:space="preserve"> Tarpinių finansinių ataskaitų vertimas anglų kalba, kaip aprašyta Techninės specifikacijos (I dalies) 3.6 punkte</t>
  </si>
  <si>
    <t>Konsoliduotų tarpinių finansinių ataskaitų už pusės metų laikotarpį vertrimasanglų kalba, aip aprašyta Techninės specifikacijos (I dalies) 3.9 punkte</t>
  </si>
  <si>
    <t>Konsoliduoto tarpinio pranešimo vertimas į anglų kalbą,  kaip aprašyta Techninės specifikacijos ( I dalies) 3.10 punkte</t>
  </si>
  <si>
    <t>Vertybinių popierių biržoje platinamos euro obligacijų emisijos arba programos patikinimo laiško (Comfort letter) rengimas, kaip aprašyta Techninės specifikacijos ( I dalies) 3.11 punkte</t>
  </si>
  <si>
    <t>Ataskaitų Bendrovės vadovybei rengimas, kaip aprašyta Techninės specifikacijos (I dalies) 3.13 punkte</t>
  </si>
  <si>
    <t>Siūloma paslaugų kaina 3 metams (be lyginamojo svorio) EUR be PVM*:</t>
  </si>
  <si>
    <t>Metinių ataskaitų ir metinio pranešimo vertimas į anglų kalbą, , kaip aprašyta Techninės specifikacijos (III dalies) 3.3 punkte</t>
  </si>
  <si>
    <t>Ne Lietuvoje registruotos Bendrovės finansinių ataskaitų auditas, aprašytas Techninės specifikacijos (III dalies) 3.4 punkte</t>
  </si>
  <si>
    <t>Ataskaitų Bendrovės vadovybei rengimas, kaip aprašyta Techninės specifikacijos (III dalies) 3.8 punkte</t>
  </si>
  <si>
    <t>UAB Vilniaus kogeneracinė jėgainė</t>
  </si>
  <si>
    <t>UAB Elektroninių mokėjimų agentūra</t>
  </si>
  <si>
    <t xml:space="preserve"> UAB Energetikos paslaugų ir rangos organizacija</t>
  </si>
  <si>
    <t xml:space="preserve"> NT Valdos, UAB</t>
  </si>
  <si>
    <t xml:space="preserve"> UAB Kauno kogeneracinė jėgainė</t>
  </si>
  <si>
    <t xml:space="preserve"> UAB "EURAKRAS"</t>
  </si>
  <si>
    <t>UAB Energijos sprendimų centras</t>
  </si>
  <si>
    <t>Geton Energy OU</t>
  </si>
  <si>
    <t xml:space="preserve"> Geton Energy SpZoo</t>
  </si>
  <si>
    <t>Tuuleenergia OÜ</t>
  </si>
  <si>
    <t>UAB „Duomenų Logistikos centras“</t>
  </si>
  <si>
    <r>
      <t xml:space="preserve">Tarpinis Bendrovės auditas </t>
    </r>
    <r>
      <rPr>
        <b/>
        <sz val="10"/>
        <color rgb="FFFF0000"/>
        <rFont val="Arial"/>
        <family val="2"/>
        <charset val="186"/>
      </rPr>
      <t>arba peržvalga</t>
    </r>
    <r>
      <rPr>
        <b/>
        <sz val="10"/>
        <rFont val="Arial"/>
        <family val="2"/>
        <charset val="186"/>
      </rPr>
      <t xml:space="preserve"> ir su tuo susiję darbai, aprašyti techninės specifikacijos (I dalis) 3.4 – 3.5 punktuose</t>
    </r>
  </si>
  <si>
    <r>
      <t xml:space="preserve">Tarpinis auditas </t>
    </r>
    <r>
      <rPr>
        <b/>
        <sz val="10"/>
        <color rgb="FFFF0000"/>
        <rFont val="Arial"/>
        <family val="2"/>
        <charset val="186"/>
      </rPr>
      <t>arba peržvalga</t>
    </r>
    <r>
      <rPr>
        <b/>
        <sz val="10"/>
        <color theme="1"/>
        <rFont val="Arial"/>
        <family val="2"/>
        <charset val="186"/>
      </rPr>
      <t xml:space="preserve"> ir su tuo susiję darbai, aprašyti techninės specifikacijos (II dalis) 3.4 – 3.5 punktuose</t>
    </r>
  </si>
  <si>
    <r>
      <t>Tarpinis auditas a</t>
    </r>
    <r>
      <rPr>
        <b/>
        <sz val="10"/>
        <color rgb="FFFF0000"/>
        <rFont val="Arial"/>
        <family val="2"/>
        <charset val="186"/>
      </rPr>
      <t>rba peržvalga</t>
    </r>
    <r>
      <rPr>
        <b/>
        <sz val="10"/>
        <color theme="1"/>
        <rFont val="Arial"/>
        <family val="2"/>
        <charset val="186"/>
      </rPr>
      <t xml:space="preserve"> ir su tuo susiję darbai, aprašyti techninės specifikacijos (II dalis) 3.4 – 3.5 punktuose</t>
    </r>
  </si>
  <si>
    <r>
      <t xml:space="preserve">Tarpinis auditas </t>
    </r>
    <r>
      <rPr>
        <b/>
        <sz val="10"/>
        <color rgb="FFFF0000"/>
        <rFont val="Arial"/>
        <family val="2"/>
        <charset val="186"/>
      </rPr>
      <t>arba peržvalga</t>
    </r>
    <r>
      <rPr>
        <b/>
        <sz val="10"/>
        <color theme="1"/>
        <rFont val="Arial"/>
        <family val="2"/>
        <charset val="186"/>
      </rPr>
      <t xml:space="preserve"> ir su tuo susiję darbai, aprašyti techninės specifikacijos (III dalis) 3.5 – 3.6 punktuose </t>
    </r>
  </si>
  <si>
    <t>Mokėjimo įstaigos licenciją turinčios bendrovės  ataskaitos auditas, kaip aprašyta Techninės specifikacijos (III dalies) 3.12 punkte</t>
  </si>
  <si>
    <t>Eil. Nr.</t>
  </si>
  <si>
    <t>UAB „Lietuvos  energijos tiekimas“</t>
  </si>
  <si>
    <t>III Techninės specifikacijos dalis</t>
  </si>
  <si>
    <t>II Techninės specifikacijos dalis</t>
  </si>
  <si>
    <t>I Techninės specifikacijos dalis</t>
  </si>
  <si>
    <t xml:space="preserve">Įkainiai EUR be PVM su lyginamuoju svoriu (2 stulpelis x 3 stulpelis) </t>
  </si>
  <si>
    <t xml:space="preserve">[1] Pasiūlymo kaina EUR su PVM nėra Pirkėjo įsipareigojimas Laimėjusiam Dalyviui sumokėti nurodytą sumą Sutarčių galiojimo laikotarpiu ir bus naudojama tik pasiūlymų vertinimui.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</si>
</sst>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t_-;\-* #,##0.00\ _L_t_-;_-* &quot;-&quot;??\ _L_t_-;_-@_-"/>
    <numFmt numFmtId="165" formatCode="_-* #,##0\ _L_t_-;\-* #,##0\ _L_t_-;_-* &quot;-&quot;??\ _L_t_-;_-@_-"/>
  </numFmts>
  <fonts count="2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u/>
      <sz val="11"/>
      <color theme="10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i/>
      <sz val="10"/>
      <name val="Arial"/>
      <family val="2"/>
      <charset val="186"/>
    </font>
    <font>
      <sz val="10"/>
      <name val="Arial"/>
      <family val="2"/>
      <charset val="186"/>
    </font>
    <font>
      <i/>
      <sz val="11"/>
      <name val="Calibri"/>
      <family val="2"/>
      <charset val="186"/>
      <scheme val="minor"/>
    </font>
    <font>
      <u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sz val="1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i/>
      <sz val="9"/>
      <color theme="1"/>
      <name val="Calibri"/>
      <family val="2"/>
      <charset val="186"/>
      <scheme val="minor"/>
    </font>
    <font>
      <i/>
      <sz val="9"/>
      <name val="Arial"/>
      <family val="2"/>
      <charset val="186"/>
    </font>
    <font>
      <i/>
      <sz val="9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/>
    <xf numFmtId="0" fontId="2" fillId="0" borderId="2" xfId="0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1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wrapText="1"/>
    </xf>
    <xf numFmtId="2" fontId="10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1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/>
    <xf numFmtId="0" fontId="15" fillId="0" borderId="0" xfId="0" applyFont="1"/>
    <xf numFmtId="2" fontId="16" fillId="0" borderId="0" xfId="0" applyNumberFormat="1" applyFont="1" applyBorder="1" applyAlignment="1">
      <alignment horizontal="center" vertical="center" wrapText="1"/>
    </xf>
    <xf numFmtId="0" fontId="17" fillId="0" borderId="0" xfId="0" applyFont="1"/>
    <xf numFmtId="0" fontId="2" fillId="0" borderId="0" xfId="0" applyFont="1" applyAlignment="1">
      <alignment horizontal="right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2" fontId="9" fillId="0" borderId="8" xfId="0" applyNumberFormat="1" applyFont="1" applyFill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/>
    <xf numFmtId="2" fontId="3" fillId="0" borderId="0" xfId="0" applyNumberFormat="1" applyFont="1" applyFill="1" applyBorder="1" applyAlignment="1">
      <alignment vertical="center"/>
    </xf>
    <xf numFmtId="0" fontId="3" fillId="0" borderId="10" xfId="0" applyFont="1" applyBorder="1"/>
    <xf numFmtId="2" fontId="3" fillId="0" borderId="1" xfId="0" applyNumberFormat="1" applyFont="1" applyFill="1" applyBorder="1" applyAlignment="1">
      <alignment vertical="center"/>
    </xf>
    <xf numFmtId="0" fontId="2" fillId="0" borderId="0" xfId="0" applyFont="1"/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6" fillId="0" borderId="9" xfId="0" applyNumberFormat="1" applyFont="1" applyFill="1" applyBorder="1" applyAlignment="1">
      <alignment horizontal="center" vertical="center"/>
    </xf>
    <xf numFmtId="9" fontId="18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9" fontId="18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2" fontId="9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7" fillId="0" borderId="0" xfId="0" applyFont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2" fontId="2" fillId="0" borderId="1" xfId="0" applyNumberFormat="1" applyFont="1" applyFill="1" applyBorder="1" applyAlignment="1" applyProtection="1">
      <alignment horizontal="center" vertical="center"/>
    </xf>
    <xf numFmtId="165" fontId="0" fillId="0" borderId="0" xfId="2" applyNumberFormat="1" applyFont="1"/>
    <xf numFmtId="165" fontId="0" fillId="0" borderId="0" xfId="0" applyNumberFormat="1"/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2" fillId="0" borderId="11" xfId="0" applyFont="1" applyFill="1" applyBorder="1" applyAlignment="1">
      <alignment horizontal="right" vertical="center" wrapText="1"/>
    </xf>
    <xf numFmtId="0" fontId="7" fillId="0" borderId="0" xfId="1" applyFont="1" applyAlignment="1">
      <alignment horizontal="left" vertical="center" wrapText="1"/>
    </xf>
    <xf numFmtId="0" fontId="13" fillId="0" borderId="4" xfId="1" applyFont="1" applyBorder="1" applyAlignment="1">
      <alignment horizontal="right" vertical="center" wrapText="1"/>
    </xf>
    <xf numFmtId="0" fontId="13" fillId="0" borderId="6" xfId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13" zoomScaleNormal="100" zoomScaleSheetLayoutView="90" workbookViewId="0">
      <selection activeCell="D7" sqref="D7"/>
    </sheetView>
  </sheetViews>
  <sheetFormatPr defaultRowHeight="15" x14ac:dyDescent="0.25"/>
  <cols>
    <col min="1" max="1" width="6.42578125" customWidth="1"/>
    <col min="2" max="2" width="61.140625" customWidth="1"/>
    <col min="3" max="5" width="25.7109375" customWidth="1"/>
    <col min="6" max="6" width="12.5703125" customWidth="1"/>
    <col min="7" max="8" width="17" style="8" customWidth="1"/>
    <col min="9" max="9" width="16.5703125" customWidth="1"/>
    <col min="10" max="12" width="14" customWidth="1"/>
    <col min="13" max="13" width="11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8" x14ac:dyDescent="0.25">
      <c r="B1" s="111" t="s">
        <v>57</v>
      </c>
      <c r="C1" s="111"/>
      <c r="D1" s="111"/>
      <c r="E1" s="111"/>
      <c r="F1" s="111"/>
      <c r="G1" s="111"/>
      <c r="H1" s="26"/>
    </row>
    <row r="2" spans="1:8" x14ac:dyDescent="0.25">
      <c r="B2" s="45"/>
      <c r="C2" s="45"/>
      <c r="D2" s="45"/>
      <c r="E2" s="45"/>
      <c r="F2" s="45"/>
      <c r="G2" s="46"/>
      <c r="H2" s="25"/>
    </row>
    <row r="3" spans="1:8" x14ac:dyDescent="0.25">
      <c r="B3" s="112" t="s">
        <v>4</v>
      </c>
      <c r="C3" s="113"/>
      <c r="D3" s="113"/>
      <c r="E3" s="113"/>
      <c r="F3" s="113"/>
      <c r="G3" s="113"/>
      <c r="H3" s="11"/>
    </row>
    <row r="4" spans="1:8" ht="14.25" customHeight="1" x14ac:dyDescent="0.25">
      <c r="B4" s="3"/>
      <c r="C4" s="3"/>
      <c r="D4" s="3"/>
      <c r="E4" s="3"/>
      <c r="F4" s="3"/>
      <c r="G4" s="47"/>
      <c r="H4" s="24"/>
    </row>
    <row r="5" spans="1:8" ht="63" customHeight="1" x14ac:dyDescent="0.25">
      <c r="A5" s="116" t="s">
        <v>26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8" x14ac:dyDescent="0.25">
      <c r="A6" s="11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8" ht="48" customHeight="1" x14ac:dyDescent="0.25">
      <c r="A7" s="59">
        <v>1</v>
      </c>
      <c r="B7" s="63" t="s">
        <v>18</v>
      </c>
      <c r="C7" s="62">
        <v>0.5</v>
      </c>
      <c r="D7" s="48">
        <v>23000</v>
      </c>
      <c r="E7" s="40">
        <f>C7*D7</f>
        <v>11500</v>
      </c>
      <c r="F7" s="41"/>
      <c r="G7" s="19"/>
    </row>
    <row r="8" spans="1:8" ht="48" customHeight="1" x14ac:dyDescent="0.25">
      <c r="A8" s="60">
        <v>2</v>
      </c>
      <c r="B8" s="64" t="s">
        <v>27</v>
      </c>
      <c r="C8" s="49">
        <v>0.04</v>
      </c>
      <c r="D8" s="48">
        <v>2500</v>
      </c>
      <c r="E8" s="40">
        <f t="shared" ref="E8:E15" si="0">C8*D8</f>
        <v>100</v>
      </c>
      <c r="F8" s="42"/>
      <c r="G8" s="28"/>
    </row>
    <row r="9" spans="1:8" ht="48" customHeight="1" x14ac:dyDescent="0.25">
      <c r="A9" s="59">
        <v>3</v>
      </c>
      <c r="B9" s="65" t="s">
        <v>48</v>
      </c>
      <c r="C9" s="62">
        <v>0.2</v>
      </c>
      <c r="D9" s="48">
        <v>10000</v>
      </c>
      <c r="E9" s="40">
        <f t="shared" si="0"/>
        <v>2000</v>
      </c>
      <c r="F9" s="3"/>
      <c r="G9" s="27"/>
    </row>
    <row r="10" spans="1:8" ht="48" customHeight="1" x14ac:dyDescent="0.25">
      <c r="A10" s="59">
        <v>4</v>
      </c>
      <c r="B10" s="64" t="s">
        <v>28</v>
      </c>
      <c r="C10" s="49">
        <v>0.04</v>
      </c>
      <c r="D10" s="48">
        <v>625</v>
      </c>
      <c r="E10" s="40">
        <f t="shared" si="0"/>
        <v>25</v>
      </c>
      <c r="F10" s="3"/>
      <c r="G10" s="3"/>
    </row>
    <row r="11" spans="1:8" ht="48" customHeight="1" x14ac:dyDescent="0.25">
      <c r="A11" s="60">
        <v>5</v>
      </c>
      <c r="B11" s="65" t="s">
        <v>15</v>
      </c>
      <c r="C11" s="62">
        <v>0.1</v>
      </c>
      <c r="D11" s="48">
        <v>17500</v>
      </c>
      <c r="E11" s="40">
        <f t="shared" si="0"/>
        <v>1750</v>
      </c>
      <c r="F11" s="3"/>
      <c r="G11" s="3"/>
    </row>
    <row r="12" spans="1:8" ht="48" customHeight="1" x14ac:dyDescent="0.25">
      <c r="A12" s="59">
        <v>6</v>
      </c>
      <c r="B12" s="64" t="s">
        <v>29</v>
      </c>
      <c r="C12" s="49">
        <v>0.04</v>
      </c>
      <c r="D12" s="48">
        <v>625</v>
      </c>
      <c r="E12" s="40">
        <f t="shared" si="0"/>
        <v>25</v>
      </c>
      <c r="F12" s="3"/>
      <c r="G12" s="3"/>
    </row>
    <row r="13" spans="1:8" ht="48" customHeight="1" x14ac:dyDescent="0.25">
      <c r="A13" s="59">
        <v>7</v>
      </c>
      <c r="B13" s="64" t="s">
        <v>30</v>
      </c>
      <c r="C13" s="49">
        <v>0.02</v>
      </c>
      <c r="D13" s="48">
        <v>625</v>
      </c>
      <c r="E13" s="40">
        <f t="shared" si="0"/>
        <v>12.5</v>
      </c>
      <c r="F13" s="3"/>
      <c r="G13" s="3"/>
    </row>
    <row r="14" spans="1:8" ht="48" customHeight="1" x14ac:dyDescent="0.25">
      <c r="A14" s="60">
        <v>8</v>
      </c>
      <c r="B14" s="64" t="s">
        <v>31</v>
      </c>
      <c r="C14" s="49">
        <v>0.05</v>
      </c>
      <c r="D14" s="48">
        <v>55000</v>
      </c>
      <c r="E14" s="40">
        <f t="shared" si="0"/>
        <v>2750</v>
      </c>
      <c r="F14" s="3"/>
      <c r="G14" s="3"/>
    </row>
    <row r="15" spans="1:8" ht="48" customHeight="1" x14ac:dyDescent="0.25">
      <c r="A15" s="59">
        <v>9</v>
      </c>
      <c r="B15" s="64" t="s">
        <v>32</v>
      </c>
      <c r="C15" s="49">
        <v>0.01</v>
      </c>
      <c r="D15" s="48">
        <v>600</v>
      </c>
      <c r="E15" s="40">
        <f t="shared" si="0"/>
        <v>6</v>
      </c>
      <c r="F15" s="3"/>
      <c r="G15" s="3"/>
    </row>
    <row r="16" spans="1:8" ht="24.95" customHeight="1" x14ac:dyDescent="0.25">
      <c r="A16" s="118" t="s">
        <v>33</v>
      </c>
      <c r="B16" s="118"/>
      <c r="C16" s="118"/>
      <c r="D16" s="61">
        <f>SUM(D7+D8+D9+D10+D11+D12+D13+D14+D15)*3</f>
        <v>331425</v>
      </c>
      <c r="E16" s="53"/>
      <c r="F16" s="51"/>
      <c r="G16" s="3"/>
    </row>
    <row r="17" spans="1:8" ht="24.95" customHeight="1" x14ac:dyDescent="0.25">
      <c r="A17" s="118" t="s">
        <v>24</v>
      </c>
      <c r="B17" s="118"/>
      <c r="C17" s="118"/>
      <c r="D17" s="118"/>
      <c r="E17" s="58">
        <f>SUM(E7:E15)*3</f>
        <v>54505.5</v>
      </c>
      <c r="F17" s="52"/>
      <c r="G17" s="3"/>
    </row>
    <row r="18" spans="1:8" ht="24.95" customHeight="1" x14ac:dyDescent="0.25">
      <c r="B18" s="114" t="s">
        <v>21</v>
      </c>
      <c r="C18" s="114"/>
      <c r="D18" s="114"/>
      <c r="E18" s="115"/>
      <c r="F18" s="50"/>
      <c r="G18" s="3"/>
    </row>
    <row r="19" spans="1:8" x14ac:dyDescent="0.25">
      <c r="B19" s="110"/>
      <c r="C19" s="110"/>
      <c r="D19" s="110"/>
      <c r="E19" s="110"/>
      <c r="F19" s="54"/>
      <c r="G19" s="3"/>
    </row>
    <row r="20" spans="1:8" x14ac:dyDescent="0.25">
      <c r="A20" s="33"/>
      <c r="B20" s="8"/>
      <c r="G20"/>
      <c r="H20"/>
    </row>
    <row r="21" spans="1:8" x14ac:dyDescent="0.25">
      <c r="A21" s="8"/>
      <c r="B21" s="8"/>
      <c r="G21"/>
      <c r="H21"/>
    </row>
    <row r="22" spans="1:8" x14ac:dyDescent="0.25">
      <c r="A22" s="8"/>
      <c r="B22" s="8"/>
      <c r="G22"/>
      <c r="H22"/>
    </row>
    <row r="23" spans="1:8" x14ac:dyDescent="0.25">
      <c r="A23" s="8"/>
      <c r="B23" s="8"/>
      <c r="G23"/>
      <c r="H23"/>
    </row>
    <row r="24" spans="1:8" x14ac:dyDescent="0.25">
      <c r="A24" s="8"/>
      <c r="B24" s="8"/>
      <c r="G24"/>
      <c r="H24"/>
    </row>
    <row r="25" spans="1:8" x14ac:dyDescent="0.25">
      <c r="A25" s="8"/>
      <c r="B25" s="8"/>
      <c r="G25"/>
      <c r="H25"/>
    </row>
    <row r="26" spans="1:8" x14ac:dyDescent="0.25">
      <c r="A26" s="8"/>
      <c r="B26" s="8"/>
      <c r="G26"/>
      <c r="H26"/>
    </row>
    <row r="27" spans="1:8" x14ac:dyDescent="0.25">
      <c r="A27" s="8"/>
      <c r="B27" s="8"/>
      <c r="G27"/>
      <c r="H27"/>
    </row>
    <row r="28" spans="1:8" x14ac:dyDescent="0.25">
      <c r="A28" s="8"/>
      <c r="B28" s="8"/>
      <c r="G28"/>
      <c r="H28"/>
    </row>
  </sheetData>
  <protectedRanges>
    <protectedRange sqref="B1:B2 F3:F4" name="Range1_3"/>
  </protectedRanges>
  <mergeCells count="7">
    <mergeCell ref="B19:E19"/>
    <mergeCell ref="B1:G1"/>
    <mergeCell ref="B3:G3"/>
    <mergeCell ref="B18:E18"/>
    <mergeCell ref="A5:A6"/>
    <mergeCell ref="A16:C16"/>
    <mergeCell ref="A17:D17"/>
  </mergeCells>
  <pageMargins left="0.70866141732283472" right="0.70866141732283472" top="0.74803149606299213" bottom="0.74803149606299213" header="0.31496062992125984" footer="0.31496062992125984"/>
  <pageSetup paperSize="9" scale="80" fitToWidth="0" orientation="landscape" r:id="rId1"/>
  <headerFooter>
    <oddHeader>&amp;R&amp;"Arial"&amp;11&amp;KFF0000KONFIDENCIALU&amp;1#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5" zoomScaleNormal="100" workbookViewId="0">
      <selection activeCell="D9" sqref="D9"/>
    </sheetView>
  </sheetViews>
  <sheetFormatPr defaultRowHeight="15" x14ac:dyDescent="0.25"/>
  <cols>
    <col min="1" max="1" width="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6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7500</v>
      </c>
      <c r="E7" s="40">
        <f>C7*D7</f>
        <v>4350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2800</v>
      </c>
      <c r="E9" s="40">
        <f t="shared" ref="E9:E11" si="0">C9*D9</f>
        <v>924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34200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15927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8"/>
      <c r="G16"/>
      <c r="H16"/>
    </row>
    <row r="17" spans="1:8" x14ac:dyDescent="0.25">
      <c r="A17" s="8"/>
      <c r="G17"/>
      <c r="H17"/>
    </row>
    <row r="18" spans="1:8" x14ac:dyDescent="0.25">
      <c r="A18" s="8"/>
      <c r="G18"/>
      <c r="H18"/>
    </row>
    <row r="19" spans="1:8" x14ac:dyDescent="0.25">
      <c r="A19" s="8"/>
      <c r="G19"/>
      <c r="H19"/>
    </row>
    <row r="20" spans="1:8" x14ac:dyDescent="0.25">
      <c r="A20" s="8"/>
      <c r="G20"/>
      <c r="H20"/>
    </row>
    <row r="21" spans="1:8" x14ac:dyDescent="0.25">
      <c r="A21" s="8"/>
      <c r="G21"/>
      <c r="H21"/>
    </row>
    <row r="22" spans="1:8" x14ac:dyDescent="0.25">
      <c r="A22" s="8"/>
      <c r="G22"/>
      <c r="H22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fitToWidth="0" fitToHeight="9" orientation="landscape" r:id="rId1"/>
  <headerFooter>
    <oddHeader>&amp;R&amp;"Arial"&amp;11&amp;KFF0000KONFIDENCIALU&amp;1#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activeCell="D8" sqref="D8"/>
    </sheetView>
  </sheetViews>
  <sheetFormatPr defaultRowHeight="15" x14ac:dyDescent="0.25"/>
  <cols>
    <col min="1" max="1" width="5.425781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39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4500</v>
      </c>
      <c r="E7" s="40">
        <f>C7*D7</f>
        <v>2610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2000</v>
      </c>
      <c r="E9" s="40">
        <f t="shared" ref="E9:E11" si="0">C9*D9</f>
        <v>660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22800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9915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3"/>
      <c r="B16" s="8"/>
      <c r="G16"/>
      <c r="H16"/>
    </row>
    <row r="17" spans="1:8" x14ac:dyDescent="0.25">
      <c r="A17" s="3"/>
      <c r="B17" s="8"/>
      <c r="G17"/>
      <c r="H17"/>
    </row>
    <row r="18" spans="1:8" x14ac:dyDescent="0.25">
      <c r="A18" s="3"/>
      <c r="B18" s="8"/>
      <c r="G18"/>
      <c r="H18"/>
    </row>
    <row r="19" spans="1:8" x14ac:dyDescent="0.25">
      <c r="A19" s="33"/>
      <c r="B19" s="8"/>
      <c r="G19"/>
      <c r="H19"/>
    </row>
    <row r="20" spans="1:8" x14ac:dyDescent="0.25">
      <c r="A20" s="8"/>
      <c r="B20" s="8"/>
      <c r="G20"/>
      <c r="H20"/>
    </row>
    <row r="21" spans="1:8" x14ac:dyDescent="0.25">
      <c r="A21" s="8"/>
      <c r="B21" s="8"/>
      <c r="G21"/>
      <c r="H21"/>
    </row>
    <row r="22" spans="1:8" x14ac:dyDescent="0.25">
      <c r="A22" s="8"/>
      <c r="B22" s="8"/>
      <c r="G22"/>
      <c r="H22"/>
    </row>
    <row r="23" spans="1:8" x14ac:dyDescent="0.25">
      <c r="A23" s="8"/>
      <c r="B23" s="8"/>
      <c r="G23"/>
      <c r="H23"/>
    </row>
    <row r="24" spans="1:8" x14ac:dyDescent="0.25">
      <c r="A24" s="8"/>
      <c r="B24" s="8"/>
      <c r="G24"/>
      <c r="H24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5" zoomScaleNormal="100" workbookViewId="0">
      <selection activeCell="D9" sqref="D9"/>
    </sheetView>
  </sheetViews>
  <sheetFormatPr defaultRowHeight="15" x14ac:dyDescent="0.25"/>
  <cols>
    <col min="1" max="1" width="5.710937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40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6000</v>
      </c>
      <c r="E7" s="40">
        <f>C7*D7</f>
        <v>3479.9999999999995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2500</v>
      </c>
      <c r="E9" s="40">
        <f t="shared" ref="E9:E11" si="0">C9*D9</f>
        <v>825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28800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13020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3"/>
      <c r="B16" s="8"/>
      <c r="G16"/>
      <c r="H16"/>
    </row>
    <row r="17" spans="1:8" x14ac:dyDescent="0.25">
      <c r="A17" s="3"/>
      <c r="B17" s="8"/>
      <c r="G17"/>
      <c r="H17"/>
    </row>
    <row r="18" spans="1:8" x14ac:dyDescent="0.25">
      <c r="A18" s="3"/>
      <c r="B18" s="8"/>
      <c r="G18"/>
      <c r="H18"/>
    </row>
    <row r="19" spans="1:8" x14ac:dyDescent="0.25">
      <c r="A19" s="33"/>
      <c r="B19" s="8"/>
      <c r="G19"/>
      <c r="H19"/>
    </row>
    <row r="20" spans="1:8" x14ac:dyDescent="0.25">
      <c r="A20" s="8"/>
      <c r="B20" s="8"/>
      <c r="G20"/>
      <c r="H20"/>
    </row>
    <row r="21" spans="1:8" x14ac:dyDescent="0.25">
      <c r="A21" s="8"/>
      <c r="B21" s="8"/>
      <c r="G21"/>
      <c r="H21"/>
    </row>
    <row r="22" spans="1:8" x14ac:dyDescent="0.25">
      <c r="A22" s="8"/>
      <c r="B22" s="8"/>
      <c r="G22"/>
      <c r="H22"/>
    </row>
    <row r="23" spans="1:8" x14ac:dyDescent="0.25">
      <c r="A23" s="8"/>
      <c r="B23" s="8"/>
      <c r="G23"/>
      <c r="H23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C18" sqref="C18"/>
    </sheetView>
  </sheetViews>
  <sheetFormatPr defaultRowHeight="15" x14ac:dyDescent="0.25"/>
  <cols>
    <col min="1" max="1" width="5.8554687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25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7500</v>
      </c>
      <c r="E7" s="40">
        <f>C7*D7</f>
        <v>4350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3500</v>
      </c>
      <c r="E9" s="40">
        <f t="shared" ref="E9:E11" si="0">C9*D9</f>
        <v>1155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36300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16620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3"/>
      <c r="B16" s="8"/>
      <c r="G16"/>
      <c r="H16"/>
    </row>
    <row r="17" spans="1:8" x14ac:dyDescent="0.25">
      <c r="A17" s="3"/>
      <c r="B17" s="8"/>
      <c r="G17"/>
      <c r="H17"/>
    </row>
    <row r="18" spans="1:8" x14ac:dyDescent="0.25">
      <c r="A18" s="3"/>
      <c r="B18" s="8"/>
      <c r="G18"/>
      <c r="H18"/>
    </row>
    <row r="19" spans="1:8" x14ac:dyDescent="0.25">
      <c r="A19" s="33"/>
      <c r="B19" s="8"/>
      <c r="G19"/>
      <c r="H19"/>
    </row>
    <row r="20" spans="1:8" x14ac:dyDescent="0.25">
      <c r="A20" s="8"/>
      <c r="B20" s="8"/>
      <c r="G20"/>
      <c r="H20"/>
    </row>
    <row r="21" spans="1:8" x14ac:dyDescent="0.25">
      <c r="A21" s="8"/>
      <c r="B21" s="8"/>
      <c r="G21"/>
      <c r="H21"/>
    </row>
  </sheetData>
  <protectedRanges>
    <protectedRange sqref="B1:B2 F3" name="Range1_3_1_1"/>
  </protectedRanges>
  <mergeCells count="5">
    <mergeCell ref="B13:D13"/>
    <mergeCell ref="B14:E14"/>
    <mergeCell ref="B1:G1"/>
    <mergeCell ref="B3:G3"/>
    <mergeCell ref="B12:C1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&amp;R&amp;"Arial"&amp;11&amp;KFF0000KONFIDENCIALU&amp;1#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E11" sqref="E11"/>
    </sheetView>
  </sheetViews>
  <sheetFormatPr defaultRowHeight="15" x14ac:dyDescent="0.25"/>
  <cols>
    <col min="1" max="1" width="5.57031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42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4000</v>
      </c>
      <c r="E7" s="40">
        <f>C7*D7</f>
        <v>2320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400</v>
      </c>
      <c r="E8" s="40">
        <f>C8*D8</f>
        <v>16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2000</v>
      </c>
      <c r="E9" s="40">
        <f t="shared" ref="E9:E11" si="0">C9*D9</f>
        <v>660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250</v>
      </c>
      <c r="E10" s="40">
        <f t="shared" si="0"/>
        <v>10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200</v>
      </c>
      <c r="E11" s="40">
        <f t="shared" si="0"/>
        <v>2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20550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9024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D10" sqref="D10"/>
    </sheetView>
  </sheetViews>
  <sheetFormatPr defaultColWidth="9.140625" defaultRowHeight="15" x14ac:dyDescent="0.25"/>
  <cols>
    <col min="1" max="1" width="6.42578125" style="75" customWidth="1"/>
    <col min="2" max="2" width="51.7109375" style="75" customWidth="1"/>
    <col min="3" max="5" width="25.7109375" style="75" customWidth="1"/>
    <col min="6" max="6" width="14.5703125" style="75" customWidth="1"/>
    <col min="7" max="7" width="22.7109375" style="81" customWidth="1"/>
    <col min="8" max="8" width="17" style="81" customWidth="1"/>
    <col min="9" max="9" width="16.5703125" style="75" customWidth="1"/>
    <col min="10" max="12" width="14" style="75" customWidth="1"/>
    <col min="13" max="13" width="13.85546875" style="75" customWidth="1"/>
    <col min="14" max="14" width="13.42578125" style="75" customWidth="1"/>
    <col min="15" max="15" width="15.5703125" style="75" customWidth="1"/>
    <col min="16" max="16" width="16.140625" style="75" customWidth="1"/>
    <col min="17" max="21" width="15.7109375" style="75" customWidth="1"/>
    <col min="22" max="16384" width="9.140625" style="75"/>
  </cols>
  <sheetData>
    <row r="1" spans="1:11" x14ac:dyDescent="0.25">
      <c r="B1" s="127" t="s">
        <v>55</v>
      </c>
      <c r="C1" s="127"/>
      <c r="D1" s="127"/>
      <c r="E1" s="127"/>
      <c r="F1" s="127"/>
      <c r="G1" s="127"/>
      <c r="H1" s="97"/>
    </row>
    <row r="2" spans="1:11" x14ac:dyDescent="0.25">
      <c r="B2" s="98"/>
      <c r="C2" s="98"/>
      <c r="D2" s="98"/>
      <c r="E2" s="98"/>
      <c r="F2" s="98"/>
      <c r="G2" s="99"/>
      <c r="H2" s="100"/>
    </row>
    <row r="3" spans="1:11" x14ac:dyDescent="0.25">
      <c r="B3" s="121" t="s">
        <v>43</v>
      </c>
      <c r="C3" s="120"/>
      <c r="D3" s="120"/>
      <c r="E3" s="120"/>
      <c r="F3" s="120"/>
      <c r="G3" s="120"/>
      <c r="H3" s="74"/>
    </row>
    <row r="5" spans="1:11" ht="38.25" x14ac:dyDescent="0.25">
      <c r="A5" s="101" t="s">
        <v>53</v>
      </c>
      <c r="B5" s="79" t="s">
        <v>10</v>
      </c>
      <c r="C5" s="79" t="s">
        <v>11</v>
      </c>
      <c r="D5" s="79" t="s">
        <v>13</v>
      </c>
      <c r="E5" s="79" t="s">
        <v>12</v>
      </c>
      <c r="F5" s="88"/>
      <c r="G5" s="80"/>
    </row>
    <row r="6" spans="1:11" x14ac:dyDescent="0.25">
      <c r="A6" s="102"/>
      <c r="B6" s="79">
        <v>1</v>
      </c>
      <c r="C6" s="79">
        <v>2</v>
      </c>
      <c r="D6" s="79">
        <v>3</v>
      </c>
      <c r="E6" s="79">
        <v>4</v>
      </c>
      <c r="F6" s="89"/>
      <c r="G6" s="82"/>
    </row>
    <row r="7" spans="1:11" ht="48" customHeight="1" x14ac:dyDescent="0.25">
      <c r="A7" s="103">
        <v>1</v>
      </c>
      <c r="B7" s="84" t="s">
        <v>17</v>
      </c>
      <c r="C7" s="85">
        <v>0.57999999999999996</v>
      </c>
      <c r="D7" s="93">
        <v>3500</v>
      </c>
      <c r="E7" s="94">
        <f>C7*D7</f>
        <v>2029.9999999999998</v>
      </c>
      <c r="F7" s="104"/>
      <c r="G7" s="80"/>
    </row>
    <row r="8" spans="1:11" ht="48" customHeight="1" x14ac:dyDescent="0.25">
      <c r="A8" s="103">
        <v>2</v>
      </c>
      <c r="B8" s="84" t="s">
        <v>34</v>
      </c>
      <c r="C8" s="85">
        <v>0.04</v>
      </c>
      <c r="D8" s="93">
        <v>500</v>
      </c>
      <c r="E8" s="94">
        <f>C8*D8</f>
        <v>20</v>
      </c>
      <c r="F8" s="104"/>
      <c r="G8" s="80"/>
    </row>
    <row r="9" spans="1:11" ht="48" customHeight="1" x14ac:dyDescent="0.25">
      <c r="A9" s="103">
        <v>3</v>
      </c>
      <c r="B9" s="84" t="s">
        <v>51</v>
      </c>
      <c r="C9" s="85">
        <v>0.33</v>
      </c>
      <c r="D9" s="93">
        <v>2000</v>
      </c>
      <c r="E9" s="94">
        <f t="shared" ref="E9:E11" si="0">C9*D9</f>
        <v>660</v>
      </c>
      <c r="F9" s="105"/>
      <c r="G9" s="87"/>
    </row>
    <row r="10" spans="1:11" ht="48" customHeight="1" x14ac:dyDescent="0.25">
      <c r="A10" s="103">
        <v>4</v>
      </c>
      <c r="B10" s="84" t="s">
        <v>9</v>
      </c>
      <c r="C10" s="85">
        <v>0.04</v>
      </c>
      <c r="D10" s="93">
        <v>300</v>
      </c>
      <c r="E10" s="94">
        <f t="shared" si="0"/>
        <v>12</v>
      </c>
      <c r="F10" s="89"/>
      <c r="G10" s="88"/>
    </row>
    <row r="11" spans="1:11" ht="48" customHeight="1" x14ac:dyDescent="0.25">
      <c r="A11" s="103">
        <v>5</v>
      </c>
      <c r="B11" s="84" t="s">
        <v>36</v>
      </c>
      <c r="C11" s="85">
        <v>0.01</v>
      </c>
      <c r="D11" s="93">
        <v>300</v>
      </c>
      <c r="E11" s="94">
        <f t="shared" si="0"/>
        <v>3</v>
      </c>
      <c r="F11" s="89"/>
      <c r="G11" s="89"/>
    </row>
    <row r="12" spans="1:11" ht="23.25" customHeight="1" x14ac:dyDescent="0.25">
      <c r="A12" s="102"/>
      <c r="B12" s="124" t="s">
        <v>33</v>
      </c>
      <c r="C12" s="124"/>
      <c r="D12" s="95">
        <f>SUM(D7+D8+D9+D10+D11)*3</f>
        <v>19800</v>
      </c>
      <c r="E12" s="96"/>
      <c r="F12" s="89"/>
      <c r="G12" s="89"/>
      <c r="H12" s="106"/>
      <c r="I12" s="106"/>
      <c r="J12" s="106"/>
      <c r="K12" s="106"/>
    </row>
    <row r="13" spans="1:11" ht="23.25" customHeight="1" x14ac:dyDescent="0.25">
      <c r="A13" s="102"/>
      <c r="B13" s="124" t="s">
        <v>24</v>
      </c>
      <c r="C13" s="124"/>
      <c r="D13" s="124"/>
      <c r="E13" s="107">
        <f>SUM(E7:E11)*3</f>
        <v>8175</v>
      </c>
      <c r="F13" s="89"/>
      <c r="G13" s="89"/>
      <c r="H13" s="106"/>
      <c r="I13" s="106"/>
      <c r="J13" s="106"/>
      <c r="K13" s="106"/>
    </row>
    <row r="14" spans="1:11" ht="15" customHeight="1" x14ac:dyDescent="0.25">
      <c r="B14" s="119" t="s">
        <v>21</v>
      </c>
      <c r="C14" s="119"/>
      <c r="D14" s="119"/>
      <c r="E14" s="119"/>
      <c r="F14" s="89"/>
      <c r="G14" s="89"/>
    </row>
    <row r="15" spans="1:11" x14ac:dyDescent="0.25">
      <c r="B15" s="88"/>
      <c r="C15" s="88"/>
      <c r="D15" s="88"/>
      <c r="E15" s="88"/>
      <c r="F15" s="89"/>
      <c r="G15" s="89"/>
    </row>
    <row r="16" spans="1:11" x14ac:dyDescent="0.25">
      <c r="A16" s="81"/>
      <c r="G16" s="75"/>
      <c r="H16" s="75"/>
    </row>
    <row r="17" spans="1:8" x14ac:dyDescent="0.25">
      <c r="A17" s="81"/>
      <c r="G17" s="75"/>
      <c r="H17" s="75"/>
    </row>
    <row r="18" spans="1:8" x14ac:dyDescent="0.25">
      <c r="A18" s="81"/>
      <c r="G18" s="75"/>
      <c r="H18" s="75"/>
    </row>
    <row r="19" spans="1:8" x14ac:dyDescent="0.25">
      <c r="A19" s="81"/>
      <c r="G19" s="75"/>
      <c r="H19" s="75"/>
    </row>
    <row r="20" spans="1:8" x14ac:dyDescent="0.25">
      <c r="A20" s="81"/>
      <c r="G20" s="75"/>
      <c r="H20" s="75"/>
    </row>
    <row r="21" spans="1:8" x14ac:dyDescent="0.25">
      <c r="A21" s="81"/>
      <c r="G21" s="75"/>
      <c r="H21" s="75"/>
    </row>
    <row r="22" spans="1:8" x14ac:dyDescent="0.25">
      <c r="A22" s="81"/>
      <c r="G22" s="75"/>
      <c r="H22" s="75"/>
    </row>
    <row r="23" spans="1:8" x14ac:dyDescent="0.25">
      <c r="A23" s="81"/>
      <c r="G23" s="75"/>
      <c r="H23" s="75"/>
    </row>
    <row r="24" spans="1:8" x14ac:dyDescent="0.25">
      <c r="A24" s="81"/>
      <c r="G24" s="75"/>
      <c r="H24" s="75"/>
    </row>
    <row r="25" spans="1:8" x14ac:dyDescent="0.25">
      <c r="A25" s="81"/>
      <c r="G25" s="75"/>
      <c r="H25" s="75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&amp;R&amp;"Arial"&amp;11&amp;KFF0000KONFIDENCIALU&amp;1#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D8" sqref="D8"/>
    </sheetView>
  </sheetViews>
  <sheetFormatPr defaultRowHeight="15" x14ac:dyDescent="0.25"/>
  <cols>
    <col min="1" max="1" width="6.285156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47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9000</v>
      </c>
      <c r="E7" s="40">
        <f>C7*D7</f>
        <v>5220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3000</v>
      </c>
      <c r="E9" s="40">
        <f t="shared" ref="E9:E11" si="0">C9*D9</f>
        <v>990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39300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18735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</sheetData>
  <protectedRanges>
    <protectedRange sqref="B1:B2 F3" name="Range1_3_1_1"/>
  </protectedRanges>
  <mergeCells count="5">
    <mergeCell ref="B1:G1"/>
    <mergeCell ref="B3:G3"/>
    <mergeCell ref="B12:C12"/>
    <mergeCell ref="B13:D13"/>
    <mergeCell ref="B14:E14"/>
  </mergeCells>
  <pageMargins left="0.7" right="0.7" top="0.75" bottom="0.75" header="0.3" footer="0.3"/>
  <pageSetup paperSize="9" orientation="portrait" r:id="rId1"/>
  <headerFooter>
    <oddHeader>&amp;R&amp;"Arial"&amp;11&amp;KFF0000KONFIDENCIALU&amp;1#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D9" sqref="D9"/>
    </sheetView>
  </sheetViews>
  <sheetFormatPr defaultRowHeight="15" x14ac:dyDescent="0.25"/>
  <cols>
    <col min="1" max="1" width="5.425781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38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0.55000000000000004</v>
      </c>
      <c r="D7" s="39">
        <v>6000</v>
      </c>
      <c r="E7" s="40">
        <f>C7*D7</f>
        <v>3300.0000000000005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</v>
      </c>
      <c r="D9" s="39">
        <v>2000</v>
      </c>
      <c r="E9" s="40">
        <f t="shared" ref="E9:E12" si="0">C9*D9</f>
        <v>600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48" customHeight="1" x14ac:dyDescent="0.25">
      <c r="A12" s="70">
        <v>6</v>
      </c>
      <c r="B12" s="66" t="s">
        <v>52</v>
      </c>
      <c r="C12" s="38">
        <v>0.06</v>
      </c>
      <c r="D12" s="39">
        <v>1200</v>
      </c>
      <c r="E12" s="40">
        <f t="shared" si="0"/>
        <v>72</v>
      </c>
      <c r="F12" s="3"/>
      <c r="G12" s="3"/>
      <c r="H12" s="3"/>
      <c r="I12" s="3"/>
      <c r="J12" s="3"/>
      <c r="K12" s="3"/>
    </row>
    <row r="13" spans="1:11" ht="23.25" customHeight="1" x14ac:dyDescent="0.25">
      <c r="A13" s="67"/>
      <c r="B13" s="118" t="s">
        <v>33</v>
      </c>
      <c r="C13" s="118"/>
      <c r="D13" s="57">
        <f>SUM(D7+D8+D9+D10+D11+D12)*3</f>
        <v>30900</v>
      </c>
      <c r="E13" s="53"/>
      <c r="F13" s="3"/>
      <c r="G13" s="3"/>
      <c r="H13" s="33"/>
      <c r="I13" s="33"/>
      <c r="J13" s="33"/>
      <c r="K13" s="33"/>
    </row>
    <row r="14" spans="1:11" ht="23.25" customHeight="1" x14ac:dyDescent="0.25">
      <c r="A14" s="67"/>
      <c r="B14" s="118" t="s">
        <v>24</v>
      </c>
      <c r="C14" s="118"/>
      <c r="D14" s="118"/>
      <c r="E14" s="58">
        <f>SUM(E7:E12)*3</f>
        <v>12021.000000000002</v>
      </c>
      <c r="F14" s="3"/>
      <c r="G14" s="3"/>
      <c r="H14" s="33"/>
      <c r="I14" s="33"/>
      <c r="J14" s="33"/>
      <c r="K14" s="33"/>
    </row>
    <row r="15" spans="1:11" ht="15" customHeight="1" x14ac:dyDescent="0.25">
      <c r="B15" s="115" t="s">
        <v>21</v>
      </c>
      <c r="C15" s="115"/>
      <c r="D15" s="115"/>
      <c r="E15" s="115"/>
      <c r="F15" s="3"/>
      <c r="G15" s="3"/>
    </row>
    <row r="16" spans="1:11" x14ac:dyDescent="0.25">
      <c r="B16" s="27"/>
      <c r="C16" s="27"/>
      <c r="D16" s="27"/>
      <c r="E16" s="27"/>
      <c r="F16" s="3"/>
      <c r="G16" s="3"/>
    </row>
  </sheetData>
  <protectedRanges>
    <protectedRange sqref="B1:B2 F3" name="Range1_3_1_1"/>
  </protectedRanges>
  <mergeCells count="5">
    <mergeCell ref="B1:G1"/>
    <mergeCell ref="B3:G3"/>
    <mergeCell ref="B15:E15"/>
    <mergeCell ref="B13:C13"/>
    <mergeCell ref="B14:D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&amp;R&amp;"Arial"&amp;11&amp;KFF0000KONFIDENCIALU&amp;1#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D9" sqref="D9"/>
    </sheetView>
  </sheetViews>
  <sheetFormatPr defaultRowHeight="15" x14ac:dyDescent="0.25"/>
  <cols>
    <col min="1" max="1" width="4.1406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16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71" t="s">
        <v>17</v>
      </c>
      <c r="C7" s="73">
        <v>0.4</v>
      </c>
      <c r="D7" s="48">
        <v>6000</v>
      </c>
      <c r="E7" s="40">
        <f t="shared" ref="E7" si="0">C7*D7</f>
        <v>2400</v>
      </c>
      <c r="F7" s="42"/>
      <c r="G7" s="28"/>
    </row>
    <row r="8" spans="1:11" ht="48" customHeight="1" x14ac:dyDescent="0.25">
      <c r="A8" s="70">
        <v>2</v>
      </c>
      <c r="B8" s="71" t="s">
        <v>34</v>
      </c>
      <c r="C8" s="73">
        <v>0.1</v>
      </c>
      <c r="D8" s="48">
        <v>500</v>
      </c>
      <c r="E8" s="40">
        <f t="shared" ref="E8:E10" si="1">C8*D8</f>
        <v>50</v>
      </c>
      <c r="F8" s="42"/>
      <c r="G8" s="28"/>
    </row>
    <row r="9" spans="1:11" ht="48" customHeight="1" x14ac:dyDescent="0.25">
      <c r="A9" s="70">
        <v>3</v>
      </c>
      <c r="B9" s="71" t="s">
        <v>35</v>
      </c>
      <c r="C9" s="73">
        <v>0.4</v>
      </c>
      <c r="D9" s="48">
        <v>1000</v>
      </c>
      <c r="E9" s="40">
        <f t="shared" ref="E9" si="2">C9*D9</f>
        <v>400</v>
      </c>
      <c r="F9" s="3"/>
      <c r="G9" s="27"/>
    </row>
    <row r="10" spans="1:11" ht="48" customHeight="1" x14ac:dyDescent="0.25">
      <c r="A10" s="70">
        <v>4</v>
      </c>
      <c r="B10" s="71" t="s">
        <v>36</v>
      </c>
      <c r="C10" s="73">
        <v>0.1</v>
      </c>
      <c r="D10" s="48">
        <v>300</v>
      </c>
      <c r="E10" s="40">
        <f t="shared" si="1"/>
        <v>30</v>
      </c>
      <c r="F10" s="3"/>
      <c r="G10" s="27"/>
    </row>
    <row r="11" spans="1:11" ht="23.25" customHeight="1" x14ac:dyDescent="0.25">
      <c r="A11" s="67"/>
      <c r="B11" s="128" t="s">
        <v>33</v>
      </c>
      <c r="C11" s="128"/>
      <c r="D11" s="57">
        <f>SUM(D7:D10)*3</f>
        <v>23400</v>
      </c>
      <c r="E11" s="53"/>
      <c r="F11" s="3"/>
      <c r="G11" s="3"/>
      <c r="H11" s="33"/>
      <c r="I11" s="33"/>
      <c r="J11" s="33"/>
      <c r="K11" s="33"/>
    </row>
    <row r="12" spans="1:11" ht="23.25" customHeight="1" x14ac:dyDescent="0.25">
      <c r="A12" s="67"/>
      <c r="B12" s="118" t="s">
        <v>24</v>
      </c>
      <c r="C12" s="118"/>
      <c r="D12" s="118"/>
      <c r="E12" s="58">
        <f>SUM(E7:E10)*3</f>
        <v>8640</v>
      </c>
      <c r="F12" s="3"/>
      <c r="G12" s="3"/>
      <c r="H12" s="33"/>
      <c r="I12" s="33"/>
      <c r="J12" s="33"/>
      <c r="K12" s="33"/>
    </row>
    <row r="13" spans="1:11" ht="15" customHeight="1" x14ac:dyDescent="0.25">
      <c r="B13" s="115" t="s">
        <v>21</v>
      </c>
      <c r="C13" s="115"/>
      <c r="D13" s="115"/>
      <c r="E13" s="115"/>
      <c r="F13" s="3"/>
      <c r="G13" s="3"/>
    </row>
    <row r="14" spans="1:11" x14ac:dyDescent="0.25">
      <c r="B14" s="27"/>
      <c r="C14" s="27"/>
      <c r="D14" s="27"/>
      <c r="E14" s="27"/>
      <c r="F14" s="3"/>
      <c r="G14" s="3"/>
    </row>
  </sheetData>
  <protectedRanges>
    <protectedRange sqref="B1:B2 F3" name="Range1_3_1_1"/>
  </protectedRanges>
  <mergeCells count="5">
    <mergeCell ref="B1:G1"/>
    <mergeCell ref="B3:G3"/>
    <mergeCell ref="B13:E13"/>
    <mergeCell ref="B11:C11"/>
    <mergeCell ref="B12:D1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4" zoomScaleNormal="100" workbookViewId="0">
      <selection activeCell="B9" sqref="B9"/>
    </sheetView>
  </sheetViews>
  <sheetFormatPr defaultRowHeight="15" x14ac:dyDescent="0.25"/>
  <cols>
    <col min="1" max="1" width="4.8554687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44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71" t="s">
        <v>17</v>
      </c>
      <c r="C7" s="73">
        <v>0.4</v>
      </c>
      <c r="D7" s="48">
        <v>6000</v>
      </c>
      <c r="E7" s="40">
        <f>C7*D7</f>
        <v>2400</v>
      </c>
      <c r="F7" s="41"/>
      <c r="G7" s="19"/>
    </row>
    <row r="8" spans="1:11" ht="48" customHeight="1" x14ac:dyDescent="0.25">
      <c r="A8" s="70">
        <v>2</v>
      </c>
      <c r="B8" s="71" t="s">
        <v>34</v>
      </c>
      <c r="C8" s="73">
        <v>0.1</v>
      </c>
      <c r="D8" s="48">
        <v>500</v>
      </c>
      <c r="E8" s="40">
        <f>C8*D8</f>
        <v>50</v>
      </c>
      <c r="F8" s="41"/>
      <c r="G8" s="19"/>
    </row>
    <row r="9" spans="1:11" ht="48" customHeight="1" x14ac:dyDescent="0.25">
      <c r="A9" s="70">
        <v>3</v>
      </c>
      <c r="B9" s="71" t="s">
        <v>35</v>
      </c>
      <c r="C9" s="73">
        <v>0.4</v>
      </c>
      <c r="D9" s="48">
        <v>1000</v>
      </c>
      <c r="E9" s="40">
        <f>C9*D9</f>
        <v>400</v>
      </c>
      <c r="F9" s="41"/>
      <c r="G9" s="19"/>
    </row>
    <row r="10" spans="1:11" ht="48" customHeight="1" x14ac:dyDescent="0.25">
      <c r="A10" s="70">
        <v>4</v>
      </c>
      <c r="B10" s="71" t="s">
        <v>36</v>
      </c>
      <c r="C10" s="73">
        <v>0.1</v>
      </c>
      <c r="D10" s="48">
        <v>300</v>
      </c>
      <c r="E10" s="40">
        <f>C10*D10</f>
        <v>30</v>
      </c>
      <c r="F10" s="41"/>
      <c r="G10" s="19"/>
    </row>
    <row r="11" spans="1:11" ht="23.25" customHeight="1" x14ac:dyDescent="0.25">
      <c r="A11" s="67"/>
      <c r="B11" s="118" t="s">
        <v>33</v>
      </c>
      <c r="C11" s="118"/>
      <c r="D11" s="57">
        <f>SUM(D7:D10)*3</f>
        <v>23400</v>
      </c>
      <c r="E11" s="53"/>
      <c r="F11" s="3"/>
      <c r="G11" s="3"/>
      <c r="H11" s="33"/>
      <c r="I11" s="33"/>
      <c r="J11" s="33"/>
      <c r="K11" s="33"/>
    </row>
    <row r="12" spans="1:11" ht="23.25" customHeight="1" x14ac:dyDescent="0.25">
      <c r="A12" s="67"/>
      <c r="B12" s="118" t="s">
        <v>24</v>
      </c>
      <c r="C12" s="118"/>
      <c r="D12" s="118"/>
      <c r="E12" s="58">
        <f>SUM(E7:E10)*3</f>
        <v>8640</v>
      </c>
      <c r="F12" s="3"/>
      <c r="G12" s="3"/>
      <c r="H12" s="33"/>
      <c r="I12" s="33"/>
      <c r="J12" s="33"/>
      <c r="K12" s="33"/>
    </row>
    <row r="13" spans="1:11" ht="15" customHeight="1" x14ac:dyDescent="0.25">
      <c r="B13" s="115" t="s">
        <v>21</v>
      </c>
      <c r="C13" s="115"/>
      <c r="D13" s="115"/>
      <c r="E13" s="115"/>
      <c r="F13" s="3"/>
      <c r="G13" s="3"/>
    </row>
    <row r="14" spans="1:11" x14ac:dyDescent="0.25">
      <c r="B14" s="27"/>
      <c r="C14" s="27"/>
      <c r="D14" s="27"/>
      <c r="E14" s="27"/>
      <c r="F14" s="3"/>
      <c r="G14" s="3"/>
    </row>
  </sheetData>
  <protectedRanges>
    <protectedRange sqref="B1:B2 F3" name="Range1_3_1_1"/>
  </protectedRanges>
  <mergeCells count="5">
    <mergeCell ref="B1:G1"/>
    <mergeCell ref="B3:G3"/>
    <mergeCell ref="B13:E13"/>
    <mergeCell ref="B11:C11"/>
    <mergeCell ref="B12:D1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zoomScaleSheetLayoutView="93" workbookViewId="0">
      <selection activeCell="B29" sqref="B29"/>
    </sheetView>
  </sheetViews>
  <sheetFormatPr defaultRowHeight="15" x14ac:dyDescent="0.25"/>
  <cols>
    <col min="1" max="1" width="5.28515625" customWidth="1"/>
    <col min="2" max="2" width="51.85546875" customWidth="1"/>
    <col min="3" max="5" width="25.7109375" customWidth="1"/>
    <col min="6" max="6" width="10.7109375" customWidth="1"/>
    <col min="7" max="7" width="18.42578125" customWidth="1"/>
    <col min="8" max="8" width="16.5703125" customWidth="1"/>
    <col min="9" max="9" width="16.5703125" style="8" customWidth="1"/>
    <col min="10" max="10" width="14" customWidth="1"/>
    <col min="11" max="11" width="11.85546875" customWidth="1"/>
    <col min="12" max="12" width="14.140625" customWidth="1"/>
    <col min="13" max="13" width="14.85546875" customWidth="1"/>
    <col min="14" max="14" width="13.42578125" customWidth="1"/>
    <col min="15" max="15" width="15.5703125" customWidth="1"/>
    <col min="16" max="16" width="16.140625" customWidth="1"/>
    <col min="17" max="17" width="18.28515625" customWidth="1"/>
    <col min="18" max="22" width="15.7109375" customWidth="1"/>
  </cols>
  <sheetData>
    <row r="1" spans="1:9" x14ac:dyDescent="0.25">
      <c r="A1" s="113" t="s">
        <v>56</v>
      </c>
      <c r="B1" s="113"/>
      <c r="C1" s="113"/>
      <c r="D1" s="113"/>
      <c r="E1" s="113"/>
      <c r="F1" s="113"/>
      <c r="G1" s="113"/>
      <c r="H1" s="113"/>
      <c r="I1" s="43"/>
    </row>
    <row r="2" spans="1:9" x14ac:dyDescent="0.25">
      <c r="B2" s="32"/>
      <c r="C2" s="32"/>
      <c r="D2" s="32"/>
      <c r="E2" s="32"/>
      <c r="F2" s="32"/>
      <c r="G2" s="32"/>
      <c r="H2" s="32"/>
      <c r="I2" s="44"/>
    </row>
    <row r="3" spans="1:9" x14ac:dyDescent="0.25">
      <c r="A3" s="112" t="s">
        <v>14</v>
      </c>
      <c r="B3" s="112"/>
      <c r="C3" s="112"/>
      <c r="D3" s="112"/>
      <c r="E3" s="112"/>
      <c r="F3" s="112"/>
      <c r="G3" s="112"/>
      <c r="H3" s="112"/>
      <c r="I3" s="43"/>
    </row>
    <row r="4" spans="1:9" x14ac:dyDescent="0.25">
      <c r="B4" s="3"/>
      <c r="C4" s="3"/>
      <c r="D4" s="3"/>
      <c r="E4" s="3"/>
      <c r="F4" s="3"/>
      <c r="G4" s="3"/>
      <c r="H4" s="3"/>
      <c r="I4" s="19"/>
    </row>
    <row r="5" spans="1:9" ht="38.25" x14ac:dyDescent="0.25">
      <c r="A5" s="116" t="s">
        <v>26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  <c r="H5" s="3"/>
      <c r="I5" s="19"/>
    </row>
    <row r="6" spans="1:9" x14ac:dyDescent="0.25">
      <c r="A6" s="117"/>
      <c r="B6" s="10">
        <v>1</v>
      </c>
      <c r="C6" s="10">
        <v>2</v>
      </c>
      <c r="D6" s="10">
        <v>3</v>
      </c>
      <c r="E6" s="10">
        <v>4</v>
      </c>
      <c r="F6" s="3"/>
      <c r="G6" s="13"/>
      <c r="H6" s="3"/>
      <c r="I6" s="19"/>
    </row>
    <row r="7" spans="1:9" ht="48" customHeight="1" x14ac:dyDescent="0.25">
      <c r="A7" s="59">
        <v>1</v>
      </c>
      <c r="B7" s="66" t="s">
        <v>19</v>
      </c>
      <c r="C7" s="38">
        <v>0.5</v>
      </c>
      <c r="D7" s="39">
        <v>47166.666666666664</v>
      </c>
      <c r="E7" s="40">
        <f>C7*D7</f>
        <v>23583.333333333332</v>
      </c>
      <c r="F7" s="41"/>
      <c r="G7" s="19"/>
      <c r="H7" s="3"/>
      <c r="I7" s="19"/>
    </row>
    <row r="8" spans="1:9" ht="48" customHeight="1" x14ac:dyDescent="0.25">
      <c r="A8" s="60">
        <v>2</v>
      </c>
      <c r="B8" s="66" t="s">
        <v>49</v>
      </c>
      <c r="C8" s="38">
        <v>0.3</v>
      </c>
      <c r="D8" s="39">
        <v>22500</v>
      </c>
      <c r="E8" s="40">
        <f t="shared" ref="E8:E12" si="0">C8*D8</f>
        <v>6750</v>
      </c>
      <c r="F8" s="42"/>
      <c r="G8" s="28"/>
      <c r="H8" s="3"/>
      <c r="I8" s="19"/>
    </row>
    <row r="9" spans="1:9" ht="48" customHeight="1" x14ac:dyDescent="0.25">
      <c r="A9" s="59">
        <v>3</v>
      </c>
      <c r="B9" s="66" t="s">
        <v>8</v>
      </c>
      <c r="C9" s="38">
        <v>0.05</v>
      </c>
      <c r="D9" s="39">
        <v>1250</v>
      </c>
      <c r="E9" s="40">
        <f t="shared" si="0"/>
        <v>62.5</v>
      </c>
      <c r="F9" s="3"/>
      <c r="G9" s="27"/>
      <c r="H9" s="3"/>
      <c r="I9" s="19"/>
    </row>
    <row r="10" spans="1:9" ht="48" customHeight="1" x14ac:dyDescent="0.25">
      <c r="A10" s="59">
        <v>4</v>
      </c>
      <c r="B10" s="66" t="s">
        <v>9</v>
      </c>
      <c r="C10" s="38">
        <v>0.04</v>
      </c>
      <c r="D10" s="39">
        <v>600</v>
      </c>
      <c r="E10" s="40">
        <f t="shared" si="0"/>
        <v>24</v>
      </c>
      <c r="F10" s="3"/>
      <c r="G10" s="3"/>
      <c r="H10" s="3"/>
      <c r="I10" s="19"/>
    </row>
    <row r="11" spans="1:9" ht="48" customHeight="1" x14ac:dyDescent="0.25">
      <c r="A11" s="60">
        <v>5</v>
      </c>
      <c r="B11" s="66" t="s">
        <v>7</v>
      </c>
      <c r="C11" s="38">
        <v>0.1</v>
      </c>
      <c r="D11" s="39">
        <v>10000</v>
      </c>
      <c r="E11" s="40">
        <f t="shared" si="0"/>
        <v>1000</v>
      </c>
      <c r="F11" s="3"/>
      <c r="G11" s="3"/>
      <c r="H11" s="3"/>
      <c r="I11" s="19"/>
    </row>
    <row r="12" spans="1:9" ht="48" customHeight="1" x14ac:dyDescent="0.25">
      <c r="A12" s="59">
        <v>6</v>
      </c>
      <c r="B12" s="66" t="s">
        <v>20</v>
      </c>
      <c r="C12" s="38">
        <v>0.01</v>
      </c>
      <c r="D12" s="39">
        <v>600</v>
      </c>
      <c r="E12" s="40">
        <f t="shared" si="0"/>
        <v>6</v>
      </c>
      <c r="F12" s="3"/>
      <c r="G12" s="3"/>
      <c r="H12" s="3"/>
      <c r="I12" s="19"/>
    </row>
    <row r="13" spans="1:9" ht="24.95" customHeight="1" x14ac:dyDescent="0.25">
      <c r="A13" s="59"/>
      <c r="B13" s="118" t="s">
        <v>33</v>
      </c>
      <c r="C13" s="118"/>
      <c r="D13" s="57">
        <f>SUM(D7+D8+D9+D10+D11+D12)*3</f>
        <v>246349.99999999997</v>
      </c>
      <c r="E13" s="53"/>
      <c r="F13" s="3"/>
      <c r="G13" s="3"/>
      <c r="H13" s="3"/>
      <c r="I13" s="19"/>
    </row>
    <row r="14" spans="1:9" ht="24.95" customHeight="1" x14ac:dyDescent="0.25">
      <c r="A14" s="60"/>
      <c r="B14" s="118" t="s">
        <v>24</v>
      </c>
      <c r="C14" s="118"/>
      <c r="D14" s="118"/>
      <c r="E14" s="58">
        <f>SUM(E7:E12)*3</f>
        <v>94277.5</v>
      </c>
      <c r="F14" s="3"/>
      <c r="G14" s="3"/>
      <c r="H14" s="3"/>
      <c r="I14" s="19"/>
    </row>
    <row r="15" spans="1:9" ht="24.75" customHeight="1" x14ac:dyDescent="0.25">
      <c r="A15" s="59"/>
      <c r="B15" s="115" t="s">
        <v>21</v>
      </c>
      <c r="C15" s="115"/>
      <c r="D15" s="115"/>
      <c r="E15" s="115"/>
      <c r="F15" s="3"/>
      <c r="G15" s="3"/>
      <c r="H15" s="3"/>
      <c r="I15" s="19"/>
    </row>
    <row r="16" spans="1:9" x14ac:dyDescent="0.25">
      <c r="A16" s="3"/>
      <c r="B16" s="3"/>
      <c r="C16" s="19"/>
      <c r="I16"/>
    </row>
    <row r="17" spans="1:9" x14ac:dyDescent="0.25">
      <c r="A17" s="3"/>
      <c r="B17" s="3"/>
      <c r="C17" s="19"/>
      <c r="I17"/>
    </row>
    <row r="18" spans="1:9" x14ac:dyDescent="0.25">
      <c r="A18" s="3"/>
      <c r="B18" s="3"/>
      <c r="C18" s="19"/>
      <c r="I18"/>
    </row>
    <row r="19" spans="1:9" x14ac:dyDescent="0.25">
      <c r="A19" s="33"/>
      <c r="B19" s="3"/>
      <c r="C19" s="19"/>
      <c r="I19"/>
    </row>
    <row r="20" spans="1:9" x14ac:dyDescent="0.25">
      <c r="A20" s="3"/>
      <c r="B20" s="3"/>
      <c r="C20" s="19"/>
      <c r="I20"/>
    </row>
    <row r="21" spans="1:9" x14ac:dyDescent="0.25">
      <c r="A21" s="3"/>
      <c r="B21" s="3"/>
      <c r="C21" s="19"/>
      <c r="I21"/>
    </row>
    <row r="22" spans="1:9" x14ac:dyDescent="0.25">
      <c r="A22" s="3"/>
      <c r="B22" s="3"/>
      <c r="C22" s="19"/>
      <c r="I22"/>
    </row>
    <row r="23" spans="1:9" x14ac:dyDescent="0.25">
      <c r="B23" s="3"/>
      <c r="C23" s="3"/>
      <c r="D23" s="3"/>
      <c r="E23" s="3"/>
      <c r="F23" s="3"/>
      <c r="G23" s="3"/>
      <c r="H23" s="3"/>
      <c r="I23" s="19"/>
    </row>
  </sheetData>
  <protectedRanges>
    <protectedRange sqref="G1:G3" name="Range1_3"/>
  </protectedRanges>
  <mergeCells count="6">
    <mergeCell ref="B15:E15"/>
    <mergeCell ref="A5:A6"/>
    <mergeCell ref="A1:H1"/>
    <mergeCell ref="A3:H3"/>
    <mergeCell ref="B14:D14"/>
    <mergeCell ref="B13:C13"/>
  </mergeCells>
  <pageMargins left="0.70866141732283472" right="0.70866141732283472" top="0.74803149606299213" bottom="0.74803149606299213" header="0.31496062992125984" footer="0.31496062992125984"/>
  <pageSetup paperSize="9" scale="88" fitToWidth="0" fitToHeight="0" orientation="landscape" r:id="rId1"/>
  <headerFooter>
    <oddHeader>&amp;R&amp;"Arial"&amp;11&amp;KFF0000KONFIDENCIALU&amp;1#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>
      <selection activeCell="E9" sqref="E9"/>
    </sheetView>
  </sheetViews>
  <sheetFormatPr defaultRowHeight="15" x14ac:dyDescent="0.25"/>
  <cols>
    <col min="1" max="1" width="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72" t="s">
        <v>55</v>
      </c>
      <c r="C1" s="72"/>
      <c r="D1" s="72"/>
      <c r="E1" s="72"/>
      <c r="F1" s="72"/>
      <c r="G1" s="72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45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39" customHeight="1" x14ac:dyDescent="0.25">
      <c r="A7" s="70">
        <v>1</v>
      </c>
      <c r="B7" s="71" t="s">
        <v>17</v>
      </c>
      <c r="C7" s="73">
        <v>0.4</v>
      </c>
      <c r="D7" s="48">
        <v>6000</v>
      </c>
      <c r="E7" s="40">
        <f>C7*D7</f>
        <v>2400</v>
      </c>
      <c r="F7" s="3"/>
      <c r="G7" s="13"/>
    </row>
    <row r="8" spans="1:11" ht="48" customHeight="1" x14ac:dyDescent="0.25">
      <c r="A8" s="70">
        <v>2</v>
      </c>
      <c r="B8" s="71" t="s">
        <v>34</v>
      </c>
      <c r="C8" s="73">
        <v>0.1</v>
      </c>
      <c r="D8" s="48">
        <v>500</v>
      </c>
      <c r="E8" s="40">
        <f>C8*D8</f>
        <v>50</v>
      </c>
      <c r="F8" s="41"/>
      <c r="G8" s="19"/>
    </row>
    <row r="9" spans="1:11" ht="48" customHeight="1" x14ac:dyDescent="0.25">
      <c r="A9" s="70">
        <v>3</v>
      </c>
      <c r="B9" s="71" t="s">
        <v>35</v>
      </c>
      <c r="C9" s="73">
        <v>0.4</v>
      </c>
      <c r="D9" s="48">
        <v>1000</v>
      </c>
      <c r="E9" s="40">
        <f>C9*D9</f>
        <v>400</v>
      </c>
      <c r="F9" s="41"/>
      <c r="G9" s="19"/>
    </row>
    <row r="10" spans="1:11" ht="48" customHeight="1" x14ac:dyDescent="0.25">
      <c r="A10" s="70">
        <v>4</v>
      </c>
      <c r="B10" s="71" t="s">
        <v>36</v>
      </c>
      <c r="C10" s="73">
        <v>0.1</v>
      </c>
      <c r="D10" s="48">
        <v>300</v>
      </c>
      <c r="E10" s="40">
        <f>C10*D10</f>
        <v>30</v>
      </c>
      <c r="F10" s="41"/>
      <c r="G10" s="19"/>
    </row>
    <row r="11" spans="1:11" ht="23.25" customHeight="1" x14ac:dyDescent="0.25">
      <c r="A11" s="67"/>
      <c r="B11" s="118" t="s">
        <v>33</v>
      </c>
      <c r="C11" s="118"/>
      <c r="D11" s="57">
        <f>SUM(D7:D10)*3</f>
        <v>23400</v>
      </c>
      <c r="E11" s="53"/>
      <c r="F11" s="3"/>
      <c r="G11" s="3"/>
      <c r="H11" s="33"/>
      <c r="I11" s="33"/>
      <c r="J11" s="33"/>
      <c r="K11" s="33"/>
    </row>
    <row r="12" spans="1:11" ht="23.25" customHeight="1" x14ac:dyDescent="0.25">
      <c r="A12" s="67"/>
      <c r="B12" s="118" t="s">
        <v>24</v>
      </c>
      <c r="C12" s="118"/>
      <c r="D12" s="118"/>
      <c r="E12" s="58">
        <f>SUM(E7:E10)*3</f>
        <v>8640</v>
      </c>
      <c r="F12" s="3"/>
      <c r="G12" s="3"/>
      <c r="H12" s="33"/>
      <c r="I12" s="33"/>
      <c r="J12" s="33"/>
      <c r="K12" s="33"/>
    </row>
    <row r="13" spans="1:11" ht="15" customHeight="1" x14ac:dyDescent="0.25">
      <c r="B13" s="115" t="s">
        <v>21</v>
      </c>
      <c r="C13" s="115"/>
      <c r="D13" s="115"/>
      <c r="E13" s="115"/>
      <c r="F13" s="3"/>
      <c r="G13" s="3"/>
    </row>
    <row r="14" spans="1:11" x14ac:dyDescent="0.25">
      <c r="B14" s="27"/>
      <c r="C14" s="27"/>
      <c r="D14" s="27"/>
      <c r="E14" s="27"/>
      <c r="F14" s="3"/>
      <c r="G14" s="3"/>
    </row>
  </sheetData>
  <protectedRanges>
    <protectedRange sqref="B1:B2 F3" name="Range1_3_1_1"/>
  </protectedRanges>
  <mergeCells count="4">
    <mergeCell ref="B3:G3"/>
    <mergeCell ref="B13:E13"/>
    <mergeCell ref="B11:C11"/>
    <mergeCell ref="B12:D12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4" zoomScaleNormal="100" workbookViewId="0">
      <selection activeCell="B3" sqref="B3:G3"/>
    </sheetView>
  </sheetViews>
  <sheetFormatPr defaultRowHeight="15" x14ac:dyDescent="0.25"/>
  <cols>
    <col min="1" max="1" width="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46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58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71" t="s">
        <v>17</v>
      </c>
      <c r="C7" s="73">
        <v>0.4</v>
      </c>
      <c r="D7" s="48">
        <v>7500</v>
      </c>
      <c r="E7" s="40">
        <f>C7*D7</f>
        <v>3000</v>
      </c>
      <c r="F7" s="41"/>
      <c r="G7" s="19"/>
    </row>
    <row r="8" spans="1:11" ht="48" customHeight="1" x14ac:dyDescent="0.25">
      <c r="A8" s="70">
        <v>2</v>
      </c>
      <c r="B8" s="71" t="s">
        <v>34</v>
      </c>
      <c r="C8" s="73">
        <v>0.1</v>
      </c>
      <c r="D8" s="48">
        <v>500</v>
      </c>
      <c r="E8" s="40">
        <f>C8*D8</f>
        <v>50</v>
      </c>
      <c r="F8" s="41"/>
      <c r="G8" s="19"/>
    </row>
    <row r="9" spans="1:11" ht="48" customHeight="1" x14ac:dyDescent="0.25">
      <c r="A9" s="70">
        <v>3</v>
      </c>
      <c r="B9" s="71" t="s">
        <v>35</v>
      </c>
      <c r="C9" s="73">
        <v>0.4</v>
      </c>
      <c r="D9" s="48">
        <v>1000</v>
      </c>
      <c r="E9" s="40">
        <f>C9*D9</f>
        <v>400</v>
      </c>
      <c r="F9" s="41"/>
      <c r="G9" s="19"/>
    </row>
    <row r="10" spans="1:11" ht="48" customHeight="1" x14ac:dyDescent="0.25">
      <c r="A10" s="70">
        <v>4</v>
      </c>
      <c r="B10" s="71" t="s">
        <v>36</v>
      </c>
      <c r="C10" s="73">
        <v>0.1</v>
      </c>
      <c r="D10" s="48">
        <v>300</v>
      </c>
      <c r="E10" s="40">
        <f>C10*D10</f>
        <v>30</v>
      </c>
      <c r="F10" s="41"/>
      <c r="G10" s="19"/>
    </row>
    <row r="11" spans="1:11" ht="23.25" customHeight="1" x14ac:dyDescent="0.25">
      <c r="A11" s="67"/>
      <c r="B11" s="118" t="s">
        <v>33</v>
      </c>
      <c r="C11" s="118"/>
      <c r="D11" s="57">
        <f>SUM(D7:D10)*3</f>
        <v>27900</v>
      </c>
      <c r="E11" s="53"/>
      <c r="F11" s="3"/>
      <c r="G11" s="3"/>
      <c r="H11" s="33"/>
      <c r="I11" s="33"/>
      <c r="J11" s="33"/>
      <c r="K11" s="33"/>
    </row>
    <row r="12" spans="1:11" ht="23.25" customHeight="1" x14ac:dyDescent="0.25">
      <c r="A12" s="67"/>
      <c r="B12" s="118" t="s">
        <v>24</v>
      </c>
      <c r="C12" s="118"/>
      <c r="D12" s="118"/>
      <c r="E12" s="58">
        <f>SUM(E7:E10)*3</f>
        <v>10440</v>
      </c>
      <c r="F12" s="3"/>
      <c r="G12" s="3"/>
      <c r="H12" s="33"/>
      <c r="I12" s="33"/>
      <c r="J12" s="33"/>
      <c r="K12" s="33"/>
    </row>
    <row r="13" spans="1:11" ht="15" customHeight="1" x14ac:dyDescent="0.25">
      <c r="B13" s="115" t="s">
        <v>21</v>
      </c>
      <c r="C13" s="115"/>
      <c r="D13" s="115"/>
      <c r="E13" s="115"/>
      <c r="F13" s="3"/>
      <c r="G13" s="3"/>
    </row>
    <row r="14" spans="1:11" x14ac:dyDescent="0.25">
      <c r="A14" s="3"/>
      <c r="B14" s="8"/>
      <c r="G14"/>
      <c r="H14"/>
    </row>
    <row r="15" spans="1:11" x14ac:dyDescent="0.25">
      <c r="A15" s="8"/>
      <c r="B15" s="8"/>
      <c r="G15"/>
      <c r="H15"/>
    </row>
    <row r="16" spans="1:11" x14ac:dyDescent="0.25">
      <c r="A16" s="8"/>
      <c r="B16" s="8"/>
      <c r="G16"/>
      <c r="H16"/>
    </row>
    <row r="17" spans="1:8" x14ac:dyDescent="0.25">
      <c r="A17" s="8"/>
      <c r="B17" s="8"/>
      <c r="G17"/>
      <c r="H17"/>
    </row>
  </sheetData>
  <protectedRanges>
    <protectedRange sqref="B1:B2 F3" name="Range1_3_1_1"/>
  </protectedRanges>
  <mergeCells count="5">
    <mergeCell ref="B1:G1"/>
    <mergeCell ref="B3:G3"/>
    <mergeCell ref="B13:E13"/>
    <mergeCell ref="B11:C11"/>
    <mergeCell ref="B12:D12"/>
  </mergeCells>
  <pageMargins left="0.7" right="0.7" top="0.75" bottom="0.75" header="0.3" footer="0.3"/>
  <pageSetup paperSize="9" scale="67" orientation="portrait" r:id="rId1"/>
  <headerFooter>
    <oddHeader>&amp;R&amp;"Arial"&amp;11&amp;KFF0000KONFIDENCIALU&amp;1#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Normal="100" workbookViewId="0">
      <selection activeCell="G16" sqref="G16"/>
    </sheetView>
  </sheetViews>
  <sheetFormatPr defaultRowHeight="15" x14ac:dyDescent="0.25"/>
  <cols>
    <col min="1" max="1" width="46" customWidth="1"/>
    <col min="2" max="2" width="53.5703125" customWidth="1"/>
    <col min="3" max="3" width="9.85546875" bestFit="1" customWidth="1"/>
    <col min="6" max="6" width="14" bestFit="1" customWidth="1"/>
  </cols>
  <sheetData>
    <row r="1" spans="1:3" x14ac:dyDescent="0.25">
      <c r="A1" s="134"/>
      <c r="B1" s="134"/>
    </row>
    <row r="2" spans="1:3" x14ac:dyDescent="0.25">
      <c r="B2" s="1"/>
    </row>
    <row r="3" spans="1:3" ht="15.75" thickBot="1" x14ac:dyDescent="0.3"/>
    <row r="4" spans="1:3" ht="35.25" customHeight="1" x14ac:dyDescent="0.25">
      <c r="A4" s="4" t="s">
        <v>22</v>
      </c>
      <c r="B4" s="5">
        <f>LE!E17+ESO!E14+LEG!E14+LITGAS!E14+LET!E14+VAC!E13+TIC!E13+VKJ!E13+KKJ!E13+ET!E13+EnePro!E13+NTV!E13+TV!E13+ERK!E13+ESC!E13+DLC!E13+EMA!E14+'GE SIA'!E12+'GE OU'!E12+' GE SpZoo'!E12+'Tuuleenergia OÜ'!E12</f>
        <v>488156.5</v>
      </c>
    </row>
    <row r="5" spans="1:3" x14ac:dyDescent="0.25">
      <c r="A5" s="6" t="s">
        <v>5</v>
      </c>
      <c r="B5" s="7">
        <f>B4*0.21</f>
        <v>102512.86499999999</v>
      </c>
    </row>
    <row r="6" spans="1:3" x14ac:dyDescent="0.25">
      <c r="A6" s="130" t="s">
        <v>23</v>
      </c>
      <c r="B6" s="132">
        <f>B4+B5</f>
        <v>590669.36499999999</v>
      </c>
    </row>
    <row r="7" spans="1:3" ht="19.5" customHeight="1" thickBot="1" x14ac:dyDescent="0.3">
      <c r="A7" s="131"/>
      <c r="B7" s="133"/>
    </row>
    <row r="8" spans="1:3" x14ac:dyDescent="0.25">
      <c r="A8" s="8"/>
      <c r="B8" s="8"/>
    </row>
    <row r="9" spans="1:3" ht="70.5" customHeight="1" x14ac:dyDescent="0.25">
      <c r="A9" s="129" t="s">
        <v>59</v>
      </c>
      <c r="B9" s="129"/>
    </row>
    <row r="10" spans="1:3" x14ac:dyDescent="0.25">
      <c r="A10" s="9"/>
      <c r="B10" s="8"/>
    </row>
    <row r="11" spans="1:3" x14ac:dyDescent="0.25">
      <c r="A11" s="108"/>
      <c r="B11" s="108"/>
      <c r="C11" s="109"/>
    </row>
    <row r="12" spans="1:3" x14ac:dyDescent="0.25">
      <c r="A12" s="108"/>
      <c r="B12" s="108"/>
      <c r="C12" s="109"/>
    </row>
    <row r="13" spans="1:3" x14ac:dyDescent="0.25">
      <c r="A13" s="108"/>
      <c r="B13" s="108"/>
      <c r="C13" s="109"/>
    </row>
    <row r="14" spans="1:3" x14ac:dyDescent="0.25">
      <c r="A14" s="108"/>
    </row>
  </sheetData>
  <mergeCells count="4">
    <mergeCell ref="A9:B9"/>
    <mergeCell ref="A6:A7"/>
    <mergeCell ref="B6:B7"/>
    <mergeCell ref="A1:B1"/>
  </mergeCells>
  <hyperlinks>
    <hyperlink ref="A6" location="_ftn1" display="_ftn1"/>
    <hyperlink ref="A9" location="_ftnref1" display="_ftnref1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&amp;R&amp;"Arial"&amp;11&amp;KFF0000KONFIDENCIALU&amp;1#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selection activeCell="B11" sqref="B11"/>
    </sheetView>
  </sheetViews>
  <sheetFormatPr defaultRowHeight="15" x14ac:dyDescent="0.25"/>
  <cols>
    <col min="1" max="1" width="4.85546875" customWidth="1"/>
    <col min="2" max="2" width="48.7109375" customWidth="1"/>
    <col min="3" max="3" width="25.7109375" customWidth="1"/>
    <col min="4" max="4" width="21.28515625" customWidth="1"/>
    <col min="5" max="5" width="17.85546875" customWidth="1"/>
    <col min="6" max="6" width="17" customWidth="1"/>
    <col min="7" max="7" width="16.5703125" customWidth="1"/>
    <col min="8" max="8" width="16.5703125" style="8" customWidth="1"/>
    <col min="9" max="9" width="14" customWidth="1"/>
    <col min="10" max="10" width="11.85546875" customWidth="1"/>
    <col min="11" max="11" width="13.7109375" customWidth="1"/>
    <col min="12" max="12" width="14.140625" customWidth="1"/>
    <col min="13" max="13" width="13.42578125" customWidth="1"/>
    <col min="14" max="14" width="15.5703125" customWidth="1"/>
    <col min="15" max="15" width="16.140625" customWidth="1"/>
    <col min="16" max="16" width="18.28515625" customWidth="1"/>
    <col min="17" max="21" width="15.7109375" customWidth="1"/>
  </cols>
  <sheetData>
    <row r="1" spans="1:12" x14ac:dyDescent="0.25">
      <c r="A1" s="113" t="s">
        <v>56</v>
      </c>
      <c r="B1" s="113"/>
      <c r="C1" s="113"/>
      <c r="D1" s="113"/>
      <c r="E1" s="113"/>
      <c r="F1" s="113"/>
      <c r="G1" s="113"/>
      <c r="H1" s="11"/>
    </row>
    <row r="2" spans="1:12" x14ac:dyDescent="0.25">
      <c r="A2" s="32"/>
      <c r="B2" s="32"/>
      <c r="C2" s="32"/>
      <c r="D2" s="32"/>
      <c r="E2" s="32"/>
      <c r="F2" s="32"/>
      <c r="G2" s="32"/>
      <c r="H2" s="23"/>
    </row>
    <row r="3" spans="1:12" x14ac:dyDescent="0.25">
      <c r="A3" s="112" t="s">
        <v>0</v>
      </c>
      <c r="B3" s="113"/>
      <c r="C3" s="113"/>
      <c r="D3" s="113"/>
      <c r="E3" s="113"/>
      <c r="F3" s="113"/>
      <c r="G3" s="113"/>
      <c r="H3" s="11"/>
    </row>
    <row r="4" spans="1:12" x14ac:dyDescent="0.25">
      <c r="A4" s="3"/>
      <c r="B4" s="3"/>
      <c r="C4" s="3"/>
      <c r="D4" s="3"/>
      <c r="E4" s="3"/>
      <c r="F4" s="3"/>
      <c r="G4" s="37"/>
      <c r="H4" s="24"/>
    </row>
    <row r="5" spans="1:12" ht="63.75" x14ac:dyDescent="0.25">
      <c r="A5" s="116" t="s">
        <v>26</v>
      </c>
      <c r="B5" s="10" t="s">
        <v>10</v>
      </c>
      <c r="C5" s="10" t="s">
        <v>11</v>
      </c>
      <c r="D5" s="10" t="s">
        <v>13</v>
      </c>
      <c r="E5" s="10" t="s">
        <v>12</v>
      </c>
      <c r="F5" s="19"/>
      <c r="G5" s="3"/>
    </row>
    <row r="6" spans="1:12" x14ac:dyDescent="0.25">
      <c r="A6" s="117"/>
      <c r="B6" s="10">
        <v>1</v>
      </c>
      <c r="C6" s="10">
        <v>2</v>
      </c>
      <c r="D6" s="10">
        <v>3</v>
      </c>
      <c r="E6" s="10">
        <v>4</v>
      </c>
      <c r="F6" s="13"/>
      <c r="G6" s="3"/>
      <c r="H6" s="19"/>
      <c r="I6" s="3"/>
      <c r="J6" s="3"/>
      <c r="K6" s="3"/>
      <c r="L6" s="3"/>
    </row>
    <row r="7" spans="1:12" ht="48" customHeight="1" x14ac:dyDescent="0.25">
      <c r="A7" s="59">
        <v>1</v>
      </c>
      <c r="B7" s="66" t="s">
        <v>19</v>
      </c>
      <c r="C7" s="38">
        <v>0.5</v>
      </c>
      <c r="D7" s="39">
        <v>35000</v>
      </c>
      <c r="E7" s="40">
        <f>C7*D7</f>
        <v>17500</v>
      </c>
      <c r="F7" s="19"/>
      <c r="G7" s="3"/>
    </row>
    <row r="8" spans="1:12" ht="48" customHeight="1" x14ac:dyDescent="0.25">
      <c r="A8" s="60">
        <v>2</v>
      </c>
      <c r="B8" s="66" t="s">
        <v>50</v>
      </c>
      <c r="C8" s="38">
        <v>0.3</v>
      </c>
      <c r="D8" s="39">
        <v>17500</v>
      </c>
      <c r="E8" s="40">
        <f t="shared" ref="E8:E12" si="0">C8*D8</f>
        <v>5250</v>
      </c>
      <c r="F8" s="28"/>
      <c r="G8" s="3"/>
    </row>
    <row r="9" spans="1:12" ht="48" customHeight="1" x14ac:dyDescent="0.25">
      <c r="A9" s="59">
        <v>3</v>
      </c>
      <c r="B9" s="66" t="s">
        <v>8</v>
      </c>
      <c r="C9" s="38">
        <v>0.05</v>
      </c>
      <c r="D9" s="39">
        <v>1250</v>
      </c>
      <c r="E9" s="40">
        <f t="shared" si="0"/>
        <v>62.5</v>
      </c>
      <c r="F9" s="27"/>
      <c r="G9" s="3"/>
    </row>
    <row r="10" spans="1:12" ht="48" customHeight="1" x14ac:dyDescent="0.25">
      <c r="A10" s="59">
        <v>4</v>
      </c>
      <c r="B10" s="66" t="s">
        <v>9</v>
      </c>
      <c r="C10" s="38">
        <v>0.04</v>
      </c>
      <c r="D10" s="39">
        <v>600</v>
      </c>
      <c r="E10" s="40">
        <f t="shared" si="0"/>
        <v>24</v>
      </c>
      <c r="F10" s="3"/>
      <c r="G10" s="3"/>
    </row>
    <row r="11" spans="1:12" ht="48" customHeight="1" x14ac:dyDescent="0.25">
      <c r="A11" s="60">
        <v>5</v>
      </c>
      <c r="B11" s="66" t="s">
        <v>7</v>
      </c>
      <c r="C11" s="38">
        <v>0.1</v>
      </c>
      <c r="D11" s="39">
        <v>10000</v>
      </c>
      <c r="E11" s="40">
        <f t="shared" si="0"/>
        <v>1000</v>
      </c>
      <c r="F11" s="3"/>
      <c r="G11" s="3"/>
    </row>
    <row r="12" spans="1:12" ht="48" customHeight="1" x14ac:dyDescent="0.25">
      <c r="A12" s="59">
        <v>6</v>
      </c>
      <c r="B12" s="66" t="s">
        <v>20</v>
      </c>
      <c r="C12" s="38">
        <v>0.01</v>
      </c>
      <c r="D12" s="39">
        <v>600</v>
      </c>
      <c r="E12" s="40">
        <f t="shared" si="0"/>
        <v>6</v>
      </c>
      <c r="F12" s="3"/>
      <c r="G12" s="3"/>
    </row>
    <row r="13" spans="1:12" ht="24" customHeight="1" x14ac:dyDescent="0.25">
      <c r="A13" s="59"/>
      <c r="B13" s="118" t="s">
        <v>33</v>
      </c>
      <c r="C13" s="118"/>
      <c r="D13" s="57">
        <f>SUM(D7+D8+D9+D10+D11+D12)*3</f>
        <v>194850</v>
      </c>
      <c r="E13" s="53"/>
      <c r="F13" s="3"/>
      <c r="G13" s="3"/>
    </row>
    <row r="14" spans="1:12" ht="24" customHeight="1" x14ac:dyDescent="0.25">
      <c r="A14" s="60"/>
      <c r="B14" s="118" t="s">
        <v>24</v>
      </c>
      <c r="C14" s="118"/>
      <c r="D14" s="118"/>
      <c r="E14" s="58">
        <f>SUM(E7:E12)*3</f>
        <v>71527.5</v>
      </c>
      <c r="F14" s="3"/>
      <c r="G14" s="3"/>
    </row>
    <row r="15" spans="1:12" ht="16.5" customHeight="1" x14ac:dyDescent="0.25">
      <c r="A15" s="59"/>
      <c r="B15" s="115" t="s">
        <v>21</v>
      </c>
      <c r="C15" s="115"/>
      <c r="D15" s="115"/>
      <c r="E15" s="115"/>
      <c r="F15" s="3"/>
      <c r="G15" s="3"/>
    </row>
    <row r="16" spans="1:12" ht="16.5" customHeight="1" x14ac:dyDescent="0.25">
      <c r="A16" s="55"/>
      <c r="B16" s="55"/>
      <c r="C16" s="55"/>
      <c r="D16" s="56"/>
      <c r="E16" s="3"/>
      <c r="F16" s="3"/>
      <c r="G16" s="3"/>
    </row>
    <row r="17" spans="1:8" x14ac:dyDescent="0.25">
      <c r="A17" s="8"/>
      <c r="H17"/>
    </row>
    <row r="18" spans="1:8" x14ac:dyDescent="0.25">
      <c r="A18" s="8"/>
      <c r="H18"/>
    </row>
    <row r="19" spans="1:8" x14ac:dyDescent="0.25">
      <c r="A19" s="8"/>
      <c r="H19"/>
    </row>
    <row r="20" spans="1:8" x14ac:dyDescent="0.25">
      <c r="A20" s="8"/>
      <c r="H20"/>
    </row>
    <row r="21" spans="1:8" x14ac:dyDescent="0.25">
      <c r="A21" s="8"/>
      <c r="H21"/>
    </row>
    <row r="22" spans="1:8" x14ac:dyDescent="0.25">
      <c r="A22" s="8"/>
      <c r="B22" s="31"/>
      <c r="H22"/>
    </row>
    <row r="23" spans="1:8" x14ac:dyDescent="0.25">
      <c r="A23" s="8"/>
      <c r="H23"/>
    </row>
    <row r="24" spans="1:8" x14ac:dyDescent="0.25">
      <c r="A24" s="8"/>
      <c r="H24"/>
    </row>
    <row r="25" spans="1:8" x14ac:dyDescent="0.25">
      <c r="A25" s="8"/>
      <c r="H25"/>
    </row>
  </sheetData>
  <protectedRanges>
    <protectedRange sqref="F1:F4" name="Range1_3_1_1"/>
  </protectedRanges>
  <mergeCells count="6">
    <mergeCell ref="B15:E15"/>
    <mergeCell ref="A1:G1"/>
    <mergeCell ref="A3:G3"/>
    <mergeCell ref="A5:A6"/>
    <mergeCell ref="B13:C13"/>
    <mergeCell ref="B14:D14"/>
  </mergeCells>
  <printOptions gridLines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&amp;R&amp;"Arial"&amp;11&amp;KFF0000KONFIDENCIALU&amp;1#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zoomScaleSheetLayoutView="80" workbookViewId="0">
      <selection activeCell="D9" sqref="D9"/>
    </sheetView>
  </sheetViews>
  <sheetFormatPr defaultColWidth="9.140625" defaultRowHeight="15" x14ac:dyDescent="0.25"/>
  <cols>
    <col min="1" max="1" width="4.85546875" style="75" customWidth="1"/>
    <col min="2" max="2" width="51.140625" style="75" customWidth="1"/>
    <col min="3" max="4" width="25.7109375" style="75" customWidth="1"/>
    <col min="5" max="5" width="24.85546875" style="75" customWidth="1"/>
    <col min="6" max="6" width="22.7109375" style="75" customWidth="1"/>
    <col min="7" max="7" width="17" style="81" customWidth="1"/>
    <col min="8" max="8" width="16.5703125" style="75" customWidth="1"/>
    <col min="9" max="9" width="14" style="75" customWidth="1"/>
    <col min="10" max="10" width="16" style="75" customWidth="1"/>
    <col min="11" max="11" width="15.85546875" style="75" customWidth="1"/>
    <col min="12" max="12" width="11.85546875" style="75" customWidth="1"/>
    <col min="13" max="13" width="13.42578125" style="75" customWidth="1"/>
    <col min="14" max="14" width="15.5703125" style="75" customWidth="1"/>
    <col min="15" max="15" width="16.140625" style="75" customWidth="1"/>
    <col min="16" max="20" width="15.7109375" style="75" customWidth="1"/>
    <col min="21" max="16384" width="9.140625" style="75"/>
  </cols>
  <sheetData>
    <row r="1" spans="1:7" x14ac:dyDescent="0.25">
      <c r="A1" s="120" t="s">
        <v>56</v>
      </c>
      <c r="B1" s="120"/>
      <c r="C1" s="120"/>
      <c r="D1" s="120"/>
      <c r="E1" s="120"/>
      <c r="F1" s="120"/>
      <c r="G1" s="74"/>
    </row>
    <row r="2" spans="1:7" x14ac:dyDescent="0.25">
      <c r="A2" s="76"/>
      <c r="B2" s="76"/>
      <c r="C2" s="76"/>
      <c r="D2" s="76"/>
      <c r="E2" s="76"/>
      <c r="F2" s="76"/>
      <c r="G2" s="77"/>
    </row>
    <row r="3" spans="1:7" x14ac:dyDescent="0.25">
      <c r="A3" s="121" t="s">
        <v>1</v>
      </c>
      <c r="B3" s="121"/>
      <c r="C3" s="121"/>
      <c r="D3" s="121"/>
      <c r="E3" s="121"/>
      <c r="F3" s="121"/>
      <c r="G3" s="78"/>
    </row>
    <row r="5" spans="1:7" ht="38.25" x14ac:dyDescent="0.25">
      <c r="A5" s="122" t="s">
        <v>26</v>
      </c>
      <c r="B5" s="79" t="s">
        <v>10</v>
      </c>
      <c r="C5" s="79" t="s">
        <v>11</v>
      </c>
      <c r="D5" s="79" t="s">
        <v>13</v>
      </c>
      <c r="E5" s="79" t="s">
        <v>12</v>
      </c>
      <c r="F5" s="80"/>
    </row>
    <row r="6" spans="1:7" x14ac:dyDescent="0.25">
      <c r="A6" s="123"/>
      <c r="B6" s="79">
        <v>1</v>
      </c>
      <c r="C6" s="79">
        <v>2</v>
      </c>
      <c r="D6" s="79">
        <v>3</v>
      </c>
      <c r="E6" s="79">
        <v>4</v>
      </c>
      <c r="F6" s="82"/>
    </row>
    <row r="7" spans="1:7" ht="48" customHeight="1" x14ac:dyDescent="0.25">
      <c r="A7" s="83">
        <v>1</v>
      </c>
      <c r="B7" s="84" t="s">
        <v>19</v>
      </c>
      <c r="C7" s="85">
        <v>0.5</v>
      </c>
      <c r="D7" s="93">
        <v>15000</v>
      </c>
      <c r="E7" s="94">
        <f>C7*D7</f>
        <v>7500</v>
      </c>
      <c r="F7" s="80"/>
    </row>
    <row r="8" spans="1:7" ht="48" customHeight="1" x14ac:dyDescent="0.25">
      <c r="A8" s="86">
        <v>2</v>
      </c>
      <c r="B8" s="84" t="s">
        <v>49</v>
      </c>
      <c r="C8" s="85">
        <v>0.3</v>
      </c>
      <c r="D8" s="93">
        <v>4500</v>
      </c>
      <c r="E8" s="94">
        <f t="shared" ref="E8:E12" si="0">C8*D8</f>
        <v>1350</v>
      </c>
      <c r="F8" s="87"/>
    </row>
    <row r="9" spans="1:7" ht="48" customHeight="1" x14ac:dyDescent="0.25">
      <c r="A9" s="83">
        <v>3</v>
      </c>
      <c r="B9" s="84" t="s">
        <v>8</v>
      </c>
      <c r="C9" s="85">
        <v>0.05</v>
      </c>
      <c r="D9" s="93">
        <v>750</v>
      </c>
      <c r="E9" s="94">
        <f t="shared" si="0"/>
        <v>37.5</v>
      </c>
      <c r="F9" s="88"/>
    </row>
    <row r="10" spans="1:7" ht="48" customHeight="1" x14ac:dyDescent="0.25">
      <c r="A10" s="83">
        <v>4</v>
      </c>
      <c r="B10" s="84" t="s">
        <v>9</v>
      </c>
      <c r="C10" s="85">
        <v>0.04</v>
      </c>
      <c r="D10" s="93">
        <v>400</v>
      </c>
      <c r="E10" s="94">
        <f t="shared" si="0"/>
        <v>16</v>
      </c>
      <c r="F10" s="89"/>
    </row>
    <row r="11" spans="1:7" ht="48" customHeight="1" x14ac:dyDescent="0.25">
      <c r="A11" s="86">
        <v>5</v>
      </c>
      <c r="B11" s="84" t="s">
        <v>7</v>
      </c>
      <c r="C11" s="85">
        <v>0.1</v>
      </c>
      <c r="D11" s="93">
        <v>6000</v>
      </c>
      <c r="E11" s="94">
        <f t="shared" si="0"/>
        <v>600</v>
      </c>
      <c r="F11" s="89"/>
    </row>
    <row r="12" spans="1:7" ht="48" customHeight="1" x14ac:dyDescent="0.25">
      <c r="A12" s="83">
        <v>6</v>
      </c>
      <c r="B12" s="84" t="s">
        <v>20</v>
      </c>
      <c r="C12" s="85">
        <v>0.01</v>
      </c>
      <c r="D12" s="93">
        <v>600</v>
      </c>
      <c r="E12" s="94">
        <f t="shared" si="0"/>
        <v>6</v>
      </c>
      <c r="F12" s="89"/>
    </row>
    <row r="13" spans="1:7" ht="24" customHeight="1" x14ac:dyDescent="0.25">
      <c r="A13" s="83"/>
      <c r="B13" s="124" t="s">
        <v>33</v>
      </c>
      <c r="C13" s="124"/>
      <c r="D13" s="95">
        <f>SUM(D7+D8+D9+D10+D11+D12)*3</f>
        <v>81750</v>
      </c>
      <c r="E13" s="96"/>
      <c r="F13" s="89"/>
    </row>
    <row r="14" spans="1:7" ht="24" customHeight="1" x14ac:dyDescent="0.25">
      <c r="A14" s="86"/>
      <c r="B14" s="124" t="s">
        <v>24</v>
      </c>
      <c r="C14" s="124"/>
      <c r="D14" s="124"/>
      <c r="E14" s="107">
        <f>SUM(E7:E12)*3</f>
        <v>28528.5</v>
      </c>
      <c r="F14" s="89"/>
    </row>
    <row r="15" spans="1:7" ht="15" customHeight="1" x14ac:dyDescent="0.25">
      <c r="A15" s="83"/>
      <c r="B15" s="119" t="s">
        <v>21</v>
      </c>
      <c r="C15" s="119"/>
      <c r="D15" s="119"/>
      <c r="E15" s="119"/>
      <c r="F15" s="89"/>
    </row>
    <row r="16" spans="1:7" x14ac:dyDescent="0.25">
      <c r="A16" s="88"/>
      <c r="B16" s="88"/>
      <c r="C16" s="88"/>
      <c r="D16" s="88"/>
      <c r="E16" s="89"/>
      <c r="F16" s="89"/>
    </row>
    <row r="17" spans="1:7" x14ac:dyDescent="0.25">
      <c r="A17" s="89"/>
      <c r="B17" s="81"/>
      <c r="G17" s="75"/>
    </row>
    <row r="18" spans="1:7" x14ac:dyDescent="0.25">
      <c r="A18" s="89"/>
      <c r="B18" s="81"/>
      <c r="G18" s="75"/>
    </row>
    <row r="19" spans="1:7" x14ac:dyDescent="0.25">
      <c r="A19" s="89"/>
      <c r="B19" s="81"/>
      <c r="G19" s="75"/>
    </row>
    <row r="20" spans="1:7" s="92" customFormat="1" ht="31.5" customHeight="1" x14ac:dyDescent="0.25">
      <c r="A20" s="90"/>
      <c r="B20" s="91"/>
    </row>
    <row r="21" spans="1:7" x14ac:dyDescent="0.25">
      <c r="B21" s="81"/>
      <c r="G21" s="75"/>
    </row>
    <row r="22" spans="1:7" x14ac:dyDescent="0.25">
      <c r="B22" s="81"/>
      <c r="G22" s="75"/>
    </row>
    <row r="23" spans="1:7" x14ac:dyDescent="0.25">
      <c r="B23" s="81"/>
      <c r="G23" s="75"/>
    </row>
    <row r="24" spans="1:7" x14ac:dyDescent="0.25">
      <c r="B24" s="81"/>
      <c r="G24" s="75"/>
    </row>
  </sheetData>
  <protectedRanges>
    <protectedRange sqref="E1:E3" name="Range1_3"/>
  </protectedRanges>
  <mergeCells count="6">
    <mergeCell ref="B15:E15"/>
    <mergeCell ref="A1:F1"/>
    <mergeCell ref="A3:F3"/>
    <mergeCell ref="A5:A6"/>
    <mergeCell ref="B13:C13"/>
    <mergeCell ref="B14:D1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&amp;R&amp;"Arial"&amp;11&amp;KFF0000KONFIDENCIALU&amp;1#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opLeftCell="A4" zoomScaleNormal="100" workbookViewId="0">
      <selection activeCell="D8" sqref="D8"/>
    </sheetView>
  </sheetViews>
  <sheetFormatPr defaultRowHeight="15" x14ac:dyDescent="0.25"/>
  <cols>
    <col min="1" max="1" width="6" customWidth="1"/>
    <col min="2" max="2" width="50.28515625" customWidth="1"/>
    <col min="3" max="4" width="25.7109375" customWidth="1"/>
    <col min="5" max="5" width="21.5703125" customWidth="1"/>
    <col min="6" max="6" width="17" customWidth="1"/>
    <col min="7" max="8" width="16.5703125" customWidth="1"/>
    <col min="9" max="9" width="14" customWidth="1"/>
    <col min="10" max="10" width="11.85546875" customWidth="1"/>
    <col min="11" max="11" width="13.5703125" customWidth="1"/>
    <col min="12" max="12" width="14.42578125" customWidth="1"/>
    <col min="13" max="13" width="13.42578125" customWidth="1"/>
    <col min="14" max="14" width="15.5703125" customWidth="1"/>
    <col min="15" max="15" width="16.140625" customWidth="1"/>
    <col min="16" max="16" width="18.28515625" customWidth="1"/>
    <col min="17" max="21" width="15.7109375" customWidth="1"/>
  </cols>
  <sheetData>
    <row r="1" spans="1:21" x14ac:dyDescent="0.25">
      <c r="A1" s="113" t="s">
        <v>56</v>
      </c>
      <c r="B1" s="113"/>
      <c r="C1" s="113"/>
      <c r="D1" s="113"/>
      <c r="E1" s="113"/>
      <c r="F1" s="113"/>
      <c r="G1" s="113"/>
      <c r="H1" s="21"/>
    </row>
    <row r="2" spans="1:21" x14ac:dyDescent="0.25">
      <c r="A2" s="32"/>
      <c r="B2" s="32"/>
      <c r="C2" s="32"/>
      <c r="D2" s="32"/>
      <c r="E2" s="32"/>
      <c r="F2" s="32"/>
      <c r="G2" s="32"/>
      <c r="H2" s="15"/>
    </row>
    <row r="3" spans="1:21" x14ac:dyDescent="0.25">
      <c r="A3" s="112" t="s">
        <v>54</v>
      </c>
      <c r="B3" s="112"/>
      <c r="C3" s="112"/>
      <c r="D3" s="112"/>
      <c r="E3" s="112"/>
      <c r="F3" s="112"/>
      <c r="G3" s="112"/>
      <c r="H3" s="22"/>
    </row>
    <row r="4" spans="1:21" ht="15" customHeight="1" x14ac:dyDescent="0.25">
      <c r="A4" s="3"/>
      <c r="B4" s="3"/>
      <c r="C4" s="3"/>
      <c r="D4" s="3"/>
      <c r="E4" s="3"/>
      <c r="F4" s="3"/>
      <c r="G4" s="37"/>
      <c r="H4" s="2"/>
    </row>
    <row r="5" spans="1:21" ht="58.5" customHeight="1" x14ac:dyDescent="0.25">
      <c r="A5" s="116" t="s">
        <v>26</v>
      </c>
      <c r="B5" s="10" t="s">
        <v>10</v>
      </c>
      <c r="C5" s="10" t="s">
        <v>11</v>
      </c>
      <c r="D5" s="10" t="s">
        <v>13</v>
      </c>
      <c r="E5" s="10" t="s">
        <v>12</v>
      </c>
      <c r="F5" s="19"/>
      <c r="G5" s="19"/>
      <c r="H5" s="8"/>
      <c r="I5" s="8"/>
      <c r="N5" s="8"/>
      <c r="O5" s="8"/>
      <c r="P5" s="17"/>
      <c r="Q5" s="8"/>
      <c r="R5" s="8"/>
      <c r="S5" s="8"/>
      <c r="T5" s="8"/>
      <c r="U5" s="8"/>
    </row>
    <row r="6" spans="1:21" ht="16.5" customHeight="1" x14ac:dyDescent="0.25">
      <c r="A6" s="117"/>
      <c r="B6" s="10">
        <v>1</v>
      </c>
      <c r="C6" s="10">
        <v>2</v>
      </c>
      <c r="D6" s="10">
        <v>3</v>
      </c>
      <c r="E6" s="10">
        <v>4</v>
      </c>
      <c r="F6" s="13"/>
      <c r="G6" s="13"/>
      <c r="H6" s="13"/>
      <c r="I6" s="13"/>
      <c r="J6" s="3"/>
      <c r="K6" s="3"/>
      <c r="L6" s="3"/>
      <c r="N6" s="29"/>
      <c r="O6" s="29"/>
      <c r="P6" s="29"/>
      <c r="Q6" s="29"/>
      <c r="R6" s="8"/>
      <c r="S6" s="8"/>
      <c r="T6" s="8"/>
      <c r="U6" s="8"/>
    </row>
    <row r="7" spans="1:21" ht="48" customHeight="1" x14ac:dyDescent="0.25">
      <c r="A7" s="59">
        <v>1</v>
      </c>
      <c r="B7" s="66" t="s">
        <v>19</v>
      </c>
      <c r="C7" s="38">
        <v>0.5</v>
      </c>
      <c r="D7" s="39">
        <v>14500</v>
      </c>
      <c r="E7" s="40">
        <f>C7*D7</f>
        <v>7250</v>
      </c>
      <c r="F7" s="19"/>
      <c r="G7" s="19"/>
      <c r="H7" s="8"/>
      <c r="I7" s="8"/>
      <c r="N7" s="30"/>
      <c r="O7" s="20"/>
      <c r="P7" s="20"/>
      <c r="Q7" s="20"/>
      <c r="R7" s="29"/>
      <c r="S7" s="29"/>
      <c r="T7" s="29"/>
      <c r="U7" s="29"/>
    </row>
    <row r="8" spans="1:21" ht="48" customHeight="1" x14ac:dyDescent="0.25">
      <c r="A8" s="60">
        <v>2</v>
      </c>
      <c r="B8" s="66" t="s">
        <v>49</v>
      </c>
      <c r="C8" s="38">
        <v>0.3</v>
      </c>
      <c r="D8" s="39">
        <v>6000</v>
      </c>
      <c r="E8" s="40">
        <f t="shared" ref="E8:E12" si="0">C8*D8</f>
        <v>1800</v>
      </c>
      <c r="F8" s="28"/>
      <c r="G8" s="28"/>
      <c r="H8" s="28"/>
      <c r="I8" s="28"/>
      <c r="N8" s="12"/>
      <c r="O8" s="12"/>
      <c r="P8" s="12"/>
      <c r="Q8" s="11"/>
      <c r="R8" s="20"/>
      <c r="S8" s="20"/>
      <c r="T8" s="20"/>
      <c r="U8" s="20"/>
    </row>
    <row r="9" spans="1:21" ht="48" customHeight="1" x14ac:dyDescent="0.25">
      <c r="A9" s="59">
        <v>3</v>
      </c>
      <c r="B9" s="66" t="s">
        <v>8</v>
      </c>
      <c r="C9" s="38">
        <v>0.05</v>
      </c>
      <c r="D9" s="39">
        <v>750</v>
      </c>
      <c r="E9" s="40">
        <f t="shared" si="0"/>
        <v>37.5</v>
      </c>
      <c r="F9" s="27"/>
      <c r="G9" s="27"/>
      <c r="H9" s="27"/>
      <c r="I9" s="27"/>
      <c r="N9" s="8"/>
      <c r="O9" s="8"/>
      <c r="P9" s="8"/>
      <c r="Q9" s="8"/>
      <c r="R9" s="11"/>
      <c r="S9" s="11"/>
      <c r="T9" s="11"/>
      <c r="U9" s="11"/>
    </row>
    <row r="10" spans="1:21" ht="48" customHeight="1" x14ac:dyDescent="0.25">
      <c r="A10" s="59">
        <v>4</v>
      </c>
      <c r="B10" s="66" t="s">
        <v>9</v>
      </c>
      <c r="C10" s="38">
        <v>0.04</v>
      </c>
      <c r="D10" s="39">
        <v>400</v>
      </c>
      <c r="E10" s="40">
        <f t="shared" si="0"/>
        <v>16</v>
      </c>
      <c r="F10" s="3"/>
      <c r="G10" s="3"/>
      <c r="N10" s="8"/>
      <c r="O10" s="8"/>
      <c r="P10" s="8"/>
      <c r="Q10" s="8"/>
      <c r="R10" s="8"/>
      <c r="S10" s="8"/>
      <c r="T10" s="8"/>
      <c r="U10" s="8"/>
    </row>
    <row r="11" spans="1:21" ht="48" customHeight="1" x14ac:dyDescent="0.25">
      <c r="A11" s="60">
        <v>5</v>
      </c>
      <c r="B11" s="66" t="s">
        <v>7</v>
      </c>
      <c r="C11" s="38">
        <v>0.1</v>
      </c>
      <c r="D11" s="39">
        <v>6000</v>
      </c>
      <c r="E11" s="40">
        <f t="shared" si="0"/>
        <v>600</v>
      </c>
      <c r="F11" s="3"/>
      <c r="G11" s="3"/>
      <c r="N11" s="14"/>
      <c r="O11" s="8"/>
      <c r="P11" s="8"/>
      <c r="Q11" s="8"/>
      <c r="R11" s="8"/>
      <c r="S11" s="8"/>
      <c r="T11" s="8"/>
      <c r="U11" s="8"/>
    </row>
    <row r="12" spans="1:21" ht="48" customHeight="1" x14ac:dyDescent="0.25">
      <c r="A12" s="59">
        <v>6</v>
      </c>
      <c r="B12" s="66" t="s">
        <v>20</v>
      </c>
      <c r="C12" s="38">
        <v>0.01</v>
      </c>
      <c r="D12" s="39">
        <v>600</v>
      </c>
      <c r="E12" s="40">
        <f t="shared" si="0"/>
        <v>6</v>
      </c>
      <c r="F12" s="3"/>
      <c r="G12" s="3"/>
      <c r="N12" s="18"/>
      <c r="O12" s="8"/>
      <c r="P12" s="8"/>
      <c r="Q12" s="8"/>
      <c r="R12" s="8"/>
      <c r="S12" s="8"/>
      <c r="T12" s="8"/>
      <c r="U12" s="8"/>
    </row>
    <row r="13" spans="1:21" ht="24" customHeight="1" x14ac:dyDescent="0.25">
      <c r="A13" s="59"/>
      <c r="B13" s="118" t="s">
        <v>33</v>
      </c>
      <c r="C13" s="118"/>
      <c r="D13" s="57">
        <f>SUM(D7+D8+D9+D10+D11+D12)*3</f>
        <v>84750</v>
      </c>
      <c r="E13" s="53"/>
      <c r="F13" s="3"/>
      <c r="G13" s="3"/>
      <c r="N13" s="18"/>
      <c r="O13" s="8"/>
      <c r="P13" s="8"/>
      <c r="Q13" s="8"/>
      <c r="R13" s="8"/>
      <c r="S13" s="8"/>
      <c r="T13" s="8"/>
      <c r="U13" s="8"/>
    </row>
    <row r="14" spans="1:21" ht="24" customHeight="1" x14ac:dyDescent="0.25">
      <c r="A14" s="60"/>
      <c r="B14" s="118" t="s">
        <v>24</v>
      </c>
      <c r="C14" s="118"/>
      <c r="D14" s="118"/>
      <c r="E14" s="58">
        <f>SUM(E7:E12)*3</f>
        <v>29128.5</v>
      </c>
      <c r="F14" s="3"/>
      <c r="G14" s="3"/>
      <c r="N14" s="18"/>
      <c r="O14" s="8"/>
      <c r="P14" s="8"/>
      <c r="Q14" s="8"/>
      <c r="R14" s="8"/>
      <c r="S14" s="8"/>
      <c r="T14" s="8"/>
      <c r="U14" s="8"/>
    </row>
    <row r="15" spans="1:21" ht="15" customHeight="1" x14ac:dyDescent="0.25">
      <c r="A15" s="59"/>
      <c r="B15" s="115" t="s">
        <v>21</v>
      </c>
      <c r="C15" s="115"/>
      <c r="D15" s="115"/>
      <c r="E15" s="115"/>
      <c r="F15" s="3"/>
      <c r="G15" s="3"/>
      <c r="H15" s="3"/>
      <c r="I15" s="3"/>
      <c r="N15" s="18"/>
      <c r="O15" s="8"/>
      <c r="P15" s="8"/>
      <c r="Q15" s="8"/>
      <c r="R15" s="8"/>
      <c r="S15" s="8"/>
      <c r="T15" s="8"/>
      <c r="U15" s="8"/>
    </row>
    <row r="16" spans="1:21" ht="15" customHeight="1" x14ac:dyDescent="0.25">
      <c r="A16" s="27"/>
      <c r="B16" s="27"/>
      <c r="C16" s="27"/>
      <c r="D16" s="27"/>
      <c r="E16" s="3"/>
      <c r="F16" s="3"/>
      <c r="G16" s="3"/>
      <c r="H16" s="3"/>
      <c r="I16" s="3"/>
      <c r="N16" s="18"/>
      <c r="O16" s="8"/>
      <c r="P16" s="8"/>
      <c r="Q16" s="8"/>
      <c r="R16" s="8"/>
      <c r="S16" s="8"/>
      <c r="T16" s="8"/>
      <c r="U16" s="8"/>
    </row>
    <row r="17" spans="1:21" ht="19.5" customHeight="1" x14ac:dyDescent="0.25">
      <c r="A17" s="3"/>
      <c r="H17" s="18"/>
      <c r="I17" s="8"/>
      <c r="J17" s="8"/>
      <c r="K17" s="8"/>
      <c r="L17" s="8"/>
      <c r="M17" s="8"/>
      <c r="N17" s="8"/>
      <c r="O17" s="8"/>
    </row>
    <row r="18" spans="1:21" x14ac:dyDescent="0.25">
      <c r="A18" s="3"/>
      <c r="H18" s="18"/>
      <c r="I18" s="8"/>
      <c r="J18" s="8"/>
      <c r="K18" s="8"/>
      <c r="L18" s="8"/>
      <c r="M18" s="8"/>
      <c r="N18" s="8"/>
      <c r="O18" s="8"/>
    </row>
    <row r="19" spans="1:21" ht="13.5" customHeight="1" x14ac:dyDescent="0.25">
      <c r="A19" s="3"/>
      <c r="H19" s="18"/>
      <c r="I19" s="8"/>
      <c r="J19" s="8"/>
      <c r="K19" s="8"/>
      <c r="L19" s="8"/>
      <c r="M19" s="8"/>
      <c r="N19" s="8"/>
      <c r="O19" s="8"/>
    </row>
    <row r="20" spans="1:21" s="34" customFormat="1" ht="24" customHeight="1" x14ac:dyDescent="0.2">
      <c r="A20" s="33"/>
      <c r="H20" s="35"/>
      <c r="I20" s="36"/>
      <c r="J20" s="36"/>
      <c r="K20" s="36"/>
      <c r="L20" s="36"/>
      <c r="M20" s="36"/>
      <c r="N20" s="36"/>
      <c r="O20" s="36"/>
    </row>
    <row r="21" spans="1:21" ht="56.25" customHeight="1" x14ac:dyDescent="0.25">
      <c r="H21" s="18"/>
      <c r="I21" s="8"/>
      <c r="J21" s="8"/>
      <c r="K21" s="8"/>
      <c r="L21" s="8"/>
      <c r="M21" s="8"/>
      <c r="N21" s="8"/>
      <c r="O21" s="8"/>
    </row>
    <row r="22" spans="1:21" ht="41.25" customHeight="1" x14ac:dyDescent="0.25">
      <c r="N22" s="18"/>
      <c r="O22" s="8"/>
      <c r="P22" s="8"/>
      <c r="Q22" s="8"/>
      <c r="R22" s="8"/>
      <c r="S22" s="8"/>
      <c r="T22" s="8"/>
      <c r="U22" s="8"/>
    </row>
    <row r="23" spans="1:21" ht="60.75" customHeight="1" x14ac:dyDescent="0.25">
      <c r="N23" s="8"/>
      <c r="O23" s="8"/>
      <c r="P23" s="8"/>
      <c r="Q23" s="8"/>
      <c r="R23" s="8"/>
      <c r="S23" s="8"/>
      <c r="T23" s="8"/>
      <c r="U23" s="8"/>
    </row>
    <row r="24" spans="1:21" ht="27" customHeight="1" x14ac:dyDescent="0.25">
      <c r="N24" s="8"/>
      <c r="O24" s="8"/>
      <c r="P24" s="8"/>
      <c r="Q24" s="8"/>
      <c r="R24" s="8"/>
      <c r="S24" s="8"/>
      <c r="T24" s="8"/>
      <c r="U24" s="8"/>
    </row>
    <row r="25" spans="1:21" ht="27" customHeight="1" x14ac:dyDescent="0.25">
      <c r="N25" s="8"/>
      <c r="O25" s="8"/>
      <c r="P25" s="8"/>
      <c r="Q25" s="8"/>
      <c r="R25" s="8"/>
      <c r="S25" s="8"/>
      <c r="T25" s="8"/>
      <c r="U25" s="8"/>
    </row>
    <row r="26" spans="1:21" ht="80.25" customHeight="1" x14ac:dyDescent="0.25">
      <c r="N26" s="28"/>
      <c r="O26" s="8"/>
      <c r="P26" s="8"/>
      <c r="Q26" s="8"/>
      <c r="R26" s="8"/>
      <c r="S26" s="8"/>
      <c r="T26" s="8"/>
      <c r="U26" s="8"/>
    </row>
    <row r="27" spans="1:21" ht="79.5" customHeight="1" x14ac:dyDescent="0.25">
      <c r="N27" s="27"/>
      <c r="O27" s="8"/>
      <c r="P27" s="8"/>
      <c r="Q27" s="8"/>
      <c r="R27" s="8"/>
      <c r="S27" s="8"/>
      <c r="T27" s="8"/>
      <c r="U27" s="8"/>
    </row>
    <row r="28" spans="1:21" ht="54" customHeight="1" x14ac:dyDescent="0.25">
      <c r="R28" s="8"/>
      <c r="S28" s="8"/>
      <c r="T28" s="8"/>
      <c r="U28" s="8"/>
    </row>
    <row r="29" spans="1:21" ht="69" customHeight="1" x14ac:dyDescent="0.25"/>
    <row r="30" spans="1:21" ht="75.75" customHeight="1" x14ac:dyDescent="0.25"/>
    <row r="35" ht="20.25" customHeight="1" x14ac:dyDescent="0.25"/>
  </sheetData>
  <protectedRanges>
    <protectedRange sqref="F4" name="Range1_3"/>
  </protectedRanges>
  <mergeCells count="6">
    <mergeCell ref="B15:E15"/>
    <mergeCell ref="A1:G1"/>
    <mergeCell ref="A3:G3"/>
    <mergeCell ref="A5:A6"/>
    <mergeCell ref="B13:C13"/>
    <mergeCell ref="B14:D1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&amp;R&amp;"Arial"&amp;11&amp;KFF0000KONFIDENCIALU&amp;1#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4" zoomScaleNormal="100" workbookViewId="0">
      <selection activeCell="D9" sqref="D9"/>
    </sheetView>
  </sheetViews>
  <sheetFormatPr defaultRowHeight="15" x14ac:dyDescent="0.25"/>
  <cols>
    <col min="1" max="1" width="3.85546875" style="3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3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8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4000</v>
      </c>
      <c r="E7" s="40">
        <f>C7*D7</f>
        <v>2320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 t="shared" ref="E8:E11" si="0"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2000</v>
      </c>
      <c r="E9" s="40">
        <f t="shared" si="0"/>
        <v>660</v>
      </c>
      <c r="F9" s="3"/>
      <c r="G9" s="27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3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8"/>
      <c r="B12" s="118" t="s">
        <v>33</v>
      </c>
      <c r="C12" s="118"/>
      <c r="D12" s="57">
        <f>SUM(D7+D8+D9+D10+D11)*3</f>
        <v>21300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8"/>
      <c r="B13" s="118" t="s">
        <v>24</v>
      </c>
      <c r="C13" s="118"/>
      <c r="D13" s="118"/>
      <c r="E13" s="58">
        <f>SUM(E7:E11)*3</f>
        <v>9045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B16" s="8"/>
      <c r="G16"/>
      <c r="H16"/>
    </row>
    <row r="17" spans="1:8" x14ac:dyDescent="0.25">
      <c r="B17" s="8"/>
      <c r="G17"/>
      <c r="H17"/>
    </row>
    <row r="18" spans="1:8" x14ac:dyDescent="0.25">
      <c r="B18" s="8"/>
      <c r="G18"/>
      <c r="H18"/>
    </row>
    <row r="19" spans="1:8" x14ac:dyDescent="0.25">
      <c r="A19" s="33"/>
      <c r="B19" s="8"/>
      <c r="G19"/>
      <c r="H19"/>
    </row>
    <row r="20" spans="1:8" x14ac:dyDescent="0.25">
      <c r="A20" s="8"/>
      <c r="B20" s="8"/>
      <c r="G20"/>
      <c r="H20"/>
    </row>
    <row r="21" spans="1:8" x14ac:dyDescent="0.25">
      <c r="A21" s="8"/>
      <c r="B21" s="8"/>
      <c r="G21"/>
      <c r="H21"/>
    </row>
    <row r="22" spans="1:8" x14ac:dyDescent="0.25">
      <c r="A22" s="8"/>
      <c r="B22" s="8"/>
      <c r="G22"/>
      <c r="H22"/>
    </row>
  </sheetData>
  <protectedRanges>
    <protectedRange sqref="B1:B2 F3" name="Range1_3"/>
  </protectedRanges>
  <mergeCells count="5">
    <mergeCell ref="B12:C12"/>
    <mergeCell ref="B1:G1"/>
    <mergeCell ref="B3:G3"/>
    <mergeCell ref="B13:D13"/>
    <mergeCell ref="B14:E1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&amp;R&amp;"Arial"&amp;11&amp;KFF0000KONFIDENCIALU&amp;1#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D10" sqref="D10"/>
    </sheetView>
  </sheetViews>
  <sheetFormatPr defaultRowHeight="15" x14ac:dyDescent="0.25"/>
  <cols>
    <col min="1" max="1" width="5.285156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6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2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7500</v>
      </c>
      <c r="E7" s="40">
        <f>C7*D7</f>
        <v>4350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2800</v>
      </c>
      <c r="E9" s="40">
        <f t="shared" ref="E9:E11" si="0">C9*D9</f>
        <v>924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34200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15927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8"/>
      <c r="G16"/>
      <c r="H16"/>
    </row>
    <row r="17" spans="1:8" x14ac:dyDescent="0.25">
      <c r="A17" s="8"/>
      <c r="G17"/>
      <c r="H17"/>
    </row>
    <row r="18" spans="1:8" x14ac:dyDescent="0.25">
      <c r="A18" s="8"/>
      <c r="G18"/>
      <c r="H18"/>
    </row>
    <row r="19" spans="1:8" x14ac:dyDescent="0.25">
      <c r="A19" s="8"/>
      <c r="G19"/>
      <c r="H19"/>
    </row>
    <row r="20" spans="1:8" x14ac:dyDescent="0.25">
      <c r="A20" s="8"/>
      <c r="G20"/>
      <c r="H20"/>
    </row>
    <row r="21" spans="1:8" x14ac:dyDescent="0.25">
      <c r="A21" s="8"/>
      <c r="G21"/>
      <c r="H21"/>
    </row>
    <row r="22" spans="1:8" x14ac:dyDescent="0.25">
      <c r="A22" s="8"/>
      <c r="G22"/>
      <c r="H22"/>
    </row>
    <row r="23" spans="1:8" x14ac:dyDescent="0.25">
      <c r="A23" s="8"/>
      <c r="G23"/>
      <c r="H23"/>
    </row>
  </sheetData>
  <protectedRanges>
    <protectedRange sqref="B1:B2 F3" name="Range1_3_1"/>
  </protectedRanges>
  <mergeCells count="5">
    <mergeCell ref="B14:E14"/>
    <mergeCell ref="B1:G1"/>
    <mergeCell ref="B3:G3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&amp;R&amp;"Arial"&amp;11&amp;KFF0000KONFIDENCIALU&amp;1#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D10" sqref="D10"/>
    </sheetView>
  </sheetViews>
  <sheetFormatPr defaultRowHeight="15" x14ac:dyDescent="0.25"/>
  <cols>
    <col min="1" max="1" width="4.57031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37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11000</v>
      </c>
      <c r="E7" s="40">
        <f>C7*D7</f>
        <v>6380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3500</v>
      </c>
      <c r="E9" s="40">
        <f t="shared" ref="E9:E11" si="0">C9*D9</f>
        <v>1155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46800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22710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</sheetData>
  <protectedRanges>
    <protectedRange sqref="B1:B2 F3" name="Range1_3_1_1"/>
  </protectedRanges>
  <mergeCells count="5">
    <mergeCell ref="B1:G1"/>
    <mergeCell ref="B3:G3"/>
    <mergeCell ref="B14:E14"/>
    <mergeCell ref="B12:C12"/>
    <mergeCell ref="B13:D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&amp;R&amp;"Arial"&amp;11&amp;KFF0000KONFIDENCIALU&amp;1#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opLeftCell="A2" workbookViewId="0">
      <selection activeCell="D22" sqref="D22"/>
    </sheetView>
  </sheetViews>
  <sheetFormatPr defaultRowHeight="15" x14ac:dyDescent="0.25"/>
  <cols>
    <col min="1" max="1" width="6.42578125" customWidth="1"/>
    <col min="2" max="2" width="51.7109375" customWidth="1"/>
    <col min="3" max="5" width="25.7109375" customWidth="1"/>
    <col min="6" max="6" width="14.5703125" customWidth="1"/>
    <col min="7" max="7" width="22.7109375" style="8" customWidth="1"/>
    <col min="8" max="8" width="17" style="8" customWidth="1"/>
    <col min="9" max="9" width="16.5703125" customWidth="1"/>
    <col min="10" max="12" width="14" customWidth="1"/>
    <col min="13" max="13" width="13.85546875" customWidth="1"/>
    <col min="14" max="14" width="13.42578125" customWidth="1"/>
    <col min="15" max="15" width="15.5703125" customWidth="1"/>
    <col min="16" max="16" width="16.140625" customWidth="1"/>
    <col min="17" max="21" width="15.7109375" customWidth="1"/>
  </cols>
  <sheetData>
    <row r="1" spans="1:11" x14ac:dyDescent="0.25">
      <c r="B1" s="125" t="s">
        <v>55</v>
      </c>
      <c r="C1" s="125"/>
      <c r="D1" s="125"/>
      <c r="E1" s="125"/>
      <c r="F1" s="125"/>
      <c r="G1" s="125"/>
      <c r="H1" s="16"/>
    </row>
    <row r="2" spans="1:11" x14ac:dyDescent="0.25">
      <c r="B2" s="45"/>
      <c r="C2" s="45"/>
      <c r="D2" s="45"/>
      <c r="E2" s="45"/>
      <c r="F2" s="45"/>
      <c r="G2" s="46"/>
      <c r="H2" s="25"/>
    </row>
    <row r="3" spans="1:11" x14ac:dyDescent="0.25">
      <c r="B3" s="112" t="s">
        <v>41</v>
      </c>
      <c r="C3" s="113"/>
      <c r="D3" s="113"/>
      <c r="E3" s="113"/>
      <c r="F3" s="113"/>
      <c r="G3" s="113"/>
      <c r="H3" s="11"/>
    </row>
    <row r="5" spans="1:11" ht="38.25" x14ac:dyDescent="0.25">
      <c r="A5" s="69" t="s">
        <v>53</v>
      </c>
      <c r="B5" s="10" t="s">
        <v>10</v>
      </c>
      <c r="C5" s="10" t="s">
        <v>11</v>
      </c>
      <c r="D5" s="10" t="s">
        <v>13</v>
      </c>
      <c r="E5" s="10" t="s">
        <v>12</v>
      </c>
      <c r="F5" s="27"/>
      <c r="G5" s="19"/>
    </row>
    <row r="6" spans="1:11" x14ac:dyDescent="0.25">
      <c r="A6" s="67"/>
      <c r="B6" s="10">
        <v>1</v>
      </c>
      <c r="C6" s="10">
        <v>2</v>
      </c>
      <c r="D6" s="10">
        <v>3</v>
      </c>
      <c r="E6" s="10">
        <v>4</v>
      </c>
      <c r="F6" s="3"/>
      <c r="G6" s="13"/>
    </row>
    <row r="7" spans="1:11" ht="48" customHeight="1" x14ac:dyDescent="0.25">
      <c r="A7" s="70">
        <v>1</v>
      </c>
      <c r="B7" s="66" t="s">
        <v>17</v>
      </c>
      <c r="C7" s="38">
        <v>0.57999999999999996</v>
      </c>
      <c r="D7" s="39">
        <v>11000</v>
      </c>
      <c r="E7" s="40">
        <f>C7*D7</f>
        <v>6380</v>
      </c>
      <c r="F7" s="41"/>
      <c r="G7" s="19"/>
    </row>
    <row r="8" spans="1:11" ht="48" customHeight="1" x14ac:dyDescent="0.25">
      <c r="A8" s="70">
        <v>2</v>
      </c>
      <c r="B8" s="66" t="s">
        <v>34</v>
      </c>
      <c r="C8" s="38">
        <v>0.04</v>
      </c>
      <c r="D8" s="39">
        <v>500</v>
      </c>
      <c r="E8" s="40">
        <f>C8*D8</f>
        <v>20</v>
      </c>
      <c r="F8" s="41"/>
      <c r="G8" s="19"/>
    </row>
    <row r="9" spans="1:11" ht="48" customHeight="1" x14ac:dyDescent="0.25">
      <c r="A9" s="70">
        <v>3</v>
      </c>
      <c r="B9" s="66" t="s">
        <v>51</v>
      </c>
      <c r="C9" s="38">
        <v>0.33</v>
      </c>
      <c r="D9" s="39">
        <v>3500</v>
      </c>
      <c r="E9" s="40">
        <f t="shared" ref="E9:E11" si="0">C9*D9</f>
        <v>1155</v>
      </c>
      <c r="F9" s="42"/>
      <c r="G9" s="28"/>
    </row>
    <row r="10" spans="1:11" ht="48" customHeight="1" x14ac:dyDescent="0.25">
      <c r="A10" s="70">
        <v>4</v>
      </c>
      <c r="B10" s="66" t="s">
        <v>9</v>
      </c>
      <c r="C10" s="38">
        <v>0.04</v>
      </c>
      <c r="D10" s="39">
        <v>300</v>
      </c>
      <c r="E10" s="40">
        <f t="shared" si="0"/>
        <v>12</v>
      </c>
      <c r="F10" s="3"/>
      <c r="G10" s="27"/>
    </row>
    <row r="11" spans="1:11" ht="48" customHeight="1" x14ac:dyDescent="0.25">
      <c r="A11" s="70">
        <v>5</v>
      </c>
      <c r="B11" s="66" t="s">
        <v>36</v>
      </c>
      <c r="C11" s="38">
        <v>0.01</v>
      </c>
      <c r="D11" s="39">
        <v>300</v>
      </c>
      <c r="E11" s="40">
        <f t="shared" si="0"/>
        <v>3</v>
      </c>
      <c r="F11" s="3"/>
      <c r="G11" s="3"/>
    </row>
    <row r="12" spans="1:11" ht="23.25" customHeight="1" x14ac:dyDescent="0.25">
      <c r="A12" s="67"/>
      <c r="B12" s="118" t="s">
        <v>33</v>
      </c>
      <c r="C12" s="118"/>
      <c r="D12" s="57">
        <f>SUM(D7+D8+D9+D10+D11)*3</f>
        <v>46800</v>
      </c>
      <c r="E12" s="53"/>
      <c r="F12" s="3"/>
      <c r="G12" s="3"/>
      <c r="H12" s="33"/>
      <c r="I12" s="33"/>
      <c r="J12" s="33"/>
      <c r="K12" s="33"/>
    </row>
    <row r="13" spans="1:11" ht="23.25" customHeight="1" x14ac:dyDescent="0.25">
      <c r="A13" s="67"/>
      <c r="B13" s="118" t="s">
        <v>24</v>
      </c>
      <c r="C13" s="118"/>
      <c r="D13" s="118"/>
      <c r="E13" s="58">
        <f>SUM(E7:E11)*3</f>
        <v>22710</v>
      </c>
      <c r="F13" s="3"/>
      <c r="G13" s="3"/>
      <c r="H13" s="33"/>
      <c r="I13" s="33"/>
      <c r="J13" s="33"/>
      <c r="K13" s="33"/>
    </row>
    <row r="14" spans="1:11" ht="15" customHeight="1" x14ac:dyDescent="0.25">
      <c r="B14" s="115" t="s">
        <v>21</v>
      </c>
      <c r="C14" s="115"/>
      <c r="D14" s="115"/>
      <c r="E14" s="115"/>
      <c r="F14" s="3"/>
      <c r="G14" s="3"/>
    </row>
    <row r="15" spans="1:11" x14ac:dyDescent="0.25">
      <c r="B15" s="27"/>
      <c r="C15" s="27"/>
      <c r="D15" s="27"/>
      <c r="E15" s="27"/>
      <c r="F15" s="3"/>
      <c r="G15" s="3"/>
    </row>
    <row r="16" spans="1:11" x14ac:dyDescent="0.25">
      <c r="A16" s="8"/>
      <c r="G16"/>
      <c r="H16"/>
    </row>
    <row r="17" spans="1:8" x14ac:dyDescent="0.25">
      <c r="A17" s="8"/>
      <c r="G17"/>
      <c r="H17"/>
    </row>
    <row r="18" spans="1:8" x14ac:dyDescent="0.25">
      <c r="A18" s="8"/>
      <c r="G18"/>
      <c r="H18"/>
    </row>
    <row r="19" spans="1:8" x14ac:dyDescent="0.25">
      <c r="A19" s="8"/>
      <c r="G19"/>
      <c r="H19"/>
    </row>
    <row r="20" spans="1:8" x14ac:dyDescent="0.25">
      <c r="A20" s="8"/>
      <c r="G20"/>
      <c r="H20"/>
    </row>
    <row r="21" spans="1:8" x14ac:dyDescent="0.25">
      <c r="A21" s="8"/>
      <c r="G21"/>
      <c r="H21"/>
    </row>
    <row r="22" spans="1:8" x14ac:dyDescent="0.25">
      <c r="A22" s="8"/>
      <c r="G22"/>
      <c r="H22"/>
    </row>
    <row r="23" spans="1:8" x14ac:dyDescent="0.25">
      <c r="A23" s="8"/>
      <c r="G23"/>
      <c r="H23"/>
    </row>
  </sheetData>
  <protectedRanges>
    <protectedRange sqref="B1:B2 F3" name="Range1_3_1_1"/>
  </protectedRanges>
  <mergeCells count="5">
    <mergeCell ref="B14:E14"/>
    <mergeCell ref="B1:G1"/>
    <mergeCell ref="B3:G3"/>
    <mergeCell ref="B12:C12"/>
    <mergeCell ref="B13:D13"/>
  </mergeCells>
  <pageMargins left="0.7" right="0.7" top="0.75" bottom="0.75" header="0.3" footer="0.3"/>
  <pageSetup paperSize="9" orientation="portrait" r:id="rId1"/>
  <headerFooter>
    <oddHeader>&amp;R&amp;"Arial"&amp;11&amp;KFF0000KONFIDENCIALU&amp;1#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20</vt:i4>
      </vt:variant>
    </vt:vector>
  </HeadingPairs>
  <TitlesOfParts>
    <vt:vector size="42" baseType="lpstr">
      <vt:lpstr>LE</vt:lpstr>
      <vt:lpstr>ESO</vt:lpstr>
      <vt:lpstr>LEG</vt:lpstr>
      <vt:lpstr>LITGAS</vt:lpstr>
      <vt:lpstr>LET</vt:lpstr>
      <vt:lpstr>VAC</vt:lpstr>
      <vt:lpstr>TIC</vt:lpstr>
      <vt:lpstr>VKJ</vt:lpstr>
      <vt:lpstr>KKJ</vt:lpstr>
      <vt:lpstr>ET</vt:lpstr>
      <vt:lpstr>EnePro</vt:lpstr>
      <vt:lpstr>NTV</vt:lpstr>
      <vt:lpstr>TV</vt:lpstr>
      <vt:lpstr>ERK</vt:lpstr>
      <vt:lpstr>ESC</vt:lpstr>
      <vt:lpstr>DLC</vt:lpstr>
      <vt:lpstr>EMA</vt:lpstr>
      <vt:lpstr>GE SIA</vt:lpstr>
      <vt:lpstr>GE OU</vt:lpstr>
      <vt:lpstr> GE SpZoo</vt:lpstr>
      <vt:lpstr>Tuuleenergia OÜ</vt:lpstr>
      <vt:lpstr>Pasiūlymo kaina</vt:lpstr>
      <vt:lpstr>' GE SpZoo'!Print_Area</vt:lpstr>
      <vt:lpstr>EMA!Print_Area</vt:lpstr>
      <vt:lpstr>EnePro!Print_Area</vt:lpstr>
      <vt:lpstr>ERK!Print_Area</vt:lpstr>
      <vt:lpstr>ESC!Print_Area</vt:lpstr>
      <vt:lpstr>ESO!Print_Area</vt:lpstr>
      <vt:lpstr>ET!Print_Area</vt:lpstr>
      <vt:lpstr>'GE OU'!Print_Area</vt:lpstr>
      <vt:lpstr>'GE SIA'!Print_Area</vt:lpstr>
      <vt:lpstr>LE!Print_Area</vt:lpstr>
      <vt:lpstr>LEG!Print_Area</vt:lpstr>
      <vt:lpstr>LET!Print_Area</vt:lpstr>
      <vt:lpstr>LITGAS!Print_Area</vt:lpstr>
      <vt:lpstr>NTV!Print_Area</vt:lpstr>
      <vt:lpstr>'Pasiūlymo kaina'!Print_Area</vt:lpstr>
      <vt:lpstr>TIC!Print_Area</vt:lpstr>
      <vt:lpstr>'Tuuleenergia OÜ'!Print_Area</vt:lpstr>
      <vt:lpstr>TV!Print_Area</vt:lpstr>
      <vt:lpstr>VAC!Print_Area</vt:lpstr>
      <vt:lpstr>VKJ!Print_Area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Mindaugas Brusokas</dc:creator>
  <cp:lastModifiedBy>Mindaugas Brusokas</cp:lastModifiedBy>
  <cp:lastPrinted>2016-04-29T06:00:27Z</cp:lastPrinted>
  <dcterms:created xsi:type="dcterms:W3CDTF">2015-04-30T07:04:42Z</dcterms:created>
  <dcterms:modified xsi:type="dcterms:W3CDTF">2019-03-29T09:12:54Z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baba8a-04b8-46ba-957d-3c00ee105d18_Enabled">
    <vt:lpwstr>True</vt:lpwstr>
  </property>
  <property fmtid="{D5CDD505-2E9C-101B-9397-08002B2CF9AE}" pid="3" name="MSIP_Label_78baba8a-04b8-46ba-957d-3c00ee105d18_SiteId">
    <vt:lpwstr>ea88e983-d65a-47b3-adb4-3e1c6d2110d2</vt:lpwstr>
  </property>
  <property fmtid="{D5CDD505-2E9C-101B-9397-08002B2CF9AE}" pid="4" name="MSIP_Label_78baba8a-04b8-46ba-957d-3c00ee105d18_Owner">
    <vt:lpwstr>Mindaugas.Brusokas@le.lt</vt:lpwstr>
  </property>
  <property fmtid="{D5CDD505-2E9C-101B-9397-08002B2CF9AE}" pid="5" name="MSIP_Label_78baba8a-04b8-46ba-957d-3c00ee105d18_SetDate">
    <vt:lpwstr>2019-01-18T12:46:28.8041170Z</vt:lpwstr>
  </property>
  <property fmtid="{D5CDD505-2E9C-101B-9397-08002B2CF9AE}" pid="6" name="MSIP_Label_78baba8a-04b8-46ba-957d-3c00ee105d18_Name">
    <vt:lpwstr>Konfidenciali informacija</vt:lpwstr>
  </property>
  <property fmtid="{D5CDD505-2E9C-101B-9397-08002B2CF9AE}" pid="7" name="MSIP_Label_78baba8a-04b8-46ba-957d-3c00ee105d18_Application">
    <vt:lpwstr>Microsoft Azure Information Protection</vt:lpwstr>
  </property>
  <property fmtid="{D5CDD505-2E9C-101B-9397-08002B2CF9AE}" pid="8" name="MSIP_Label_78baba8a-04b8-46ba-957d-3c00ee105d18_Extended_MSFT_Method">
    <vt:lpwstr>Manual</vt:lpwstr>
  </property>
  <property fmtid="{D5CDD505-2E9C-101B-9397-08002B2CF9AE}" pid="9" name="MSIP_Label_7c17f074-ef0b-4948-878f-7464d66313e4_Enabled">
    <vt:lpwstr>True</vt:lpwstr>
  </property>
  <property fmtid="{D5CDD505-2E9C-101B-9397-08002B2CF9AE}" pid="10" name="MSIP_Label_7c17f074-ef0b-4948-878f-7464d66313e4_SiteId">
    <vt:lpwstr>ea88e983-d65a-47b3-adb4-3e1c6d2110d2</vt:lpwstr>
  </property>
  <property fmtid="{D5CDD505-2E9C-101B-9397-08002B2CF9AE}" pid="11" name="MSIP_Label_7c17f074-ef0b-4948-878f-7464d66313e4_Owner">
    <vt:lpwstr>Mindaugas.Brusokas@le.lt</vt:lpwstr>
  </property>
  <property fmtid="{D5CDD505-2E9C-101B-9397-08002B2CF9AE}" pid="12" name="MSIP_Label_7c17f074-ef0b-4948-878f-7464d66313e4_SetDate">
    <vt:lpwstr>2019-01-18T12:46:28.8041170Z</vt:lpwstr>
  </property>
  <property fmtid="{D5CDD505-2E9C-101B-9397-08002B2CF9AE}" pid="13" name="MSIP_Label_7c17f074-ef0b-4948-878f-7464d66313e4_Name">
    <vt:lpwstr>Konfidencialu</vt:lpwstr>
  </property>
  <property fmtid="{D5CDD505-2E9C-101B-9397-08002B2CF9AE}" pid="14" name="MSIP_Label_7c17f074-ef0b-4948-878f-7464d66313e4_Application">
    <vt:lpwstr>Microsoft Azure Information Protection</vt:lpwstr>
  </property>
  <property fmtid="{D5CDD505-2E9C-101B-9397-08002B2CF9AE}" pid="15" name="MSIP_Label_7c17f074-ef0b-4948-878f-7464d66313e4_Parent">
    <vt:lpwstr>78baba8a-04b8-46ba-957d-3c00ee105d18</vt:lpwstr>
  </property>
  <property fmtid="{D5CDD505-2E9C-101B-9397-08002B2CF9AE}" pid="16" name="MSIP_Label_7c17f074-ef0b-4948-878f-7464d66313e4_Extended_MSFT_Method">
    <vt:lpwstr>Manual</vt:lpwstr>
  </property>
  <property fmtid="{D5CDD505-2E9C-101B-9397-08002B2CF9AE}" pid="17" name="Sensitivity">
    <vt:lpwstr>Konfidenciali informacija Konfidencialu</vt:lpwstr>
  </property>
</Properties>
</file>